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210" windowWidth="19320" windowHeight="6450" tabRatio="203" activeTab="0"/>
  </bookViews>
  <sheets>
    <sheet name="Pisa sud" sheetId="1" r:id="rId1"/>
  </sheets>
  <definedNames/>
  <calcPr fullCalcOnLoad="1"/>
</workbook>
</file>

<file path=xl/sharedStrings.xml><?xml version="1.0" encoding="utf-8"?>
<sst xmlns="http://schemas.openxmlformats.org/spreadsheetml/2006/main" count="760" uniqueCount="256">
  <si>
    <t>mm</t>
  </si>
  <si>
    <t>Md</t>
  </si>
  <si>
    <t>Est</t>
  </si>
  <si>
    <t>Max.</t>
  </si>
  <si>
    <t>Dir</t>
  </si>
  <si>
    <t xml:space="preserve"> Sett</t>
  </si>
  <si>
    <t xml:space="preserve">  Dir</t>
  </si>
  <si>
    <t>Stazione Meteo Pisa  Alt.  10,00 mt  s.l.m.</t>
  </si>
  <si>
    <t>FENOMENI</t>
  </si>
  <si>
    <t>%</t>
  </si>
  <si>
    <t>TM</t>
  </si>
  <si>
    <t>Med</t>
  </si>
  <si>
    <t>S</t>
  </si>
  <si>
    <t>A</t>
  </si>
  <si>
    <t>P</t>
  </si>
  <si>
    <t>Vel. Med</t>
  </si>
  <si>
    <t>I</t>
  </si>
  <si>
    <t>N</t>
  </si>
  <si>
    <t>E</t>
  </si>
  <si>
    <t>R</t>
  </si>
  <si>
    <t>L</t>
  </si>
  <si>
    <t>SE</t>
  </si>
  <si>
    <t>NNE</t>
  </si>
  <si>
    <t>NE</t>
  </si>
  <si>
    <t>ENE</t>
  </si>
  <si>
    <t>ESE</t>
  </si>
  <si>
    <t>SSE</t>
  </si>
  <si>
    <t>SMI</t>
  </si>
  <si>
    <t>V max</t>
  </si>
  <si>
    <t>min md</t>
  </si>
  <si>
    <t>max md</t>
  </si>
  <si>
    <t>Min md</t>
  </si>
  <si>
    <t>Max md</t>
  </si>
  <si>
    <t>2° d</t>
  </si>
  <si>
    <t>1° d</t>
  </si>
  <si>
    <t>3° d</t>
  </si>
  <si>
    <t>SEGNATEMPO</t>
  </si>
  <si>
    <t>UM</t>
  </si>
  <si>
    <t>1°d</t>
  </si>
  <si>
    <t>2°d</t>
  </si>
  <si>
    <t>3°d</t>
  </si>
  <si>
    <t>med</t>
  </si>
  <si>
    <t>Min</t>
  </si>
  <si>
    <t>Max</t>
  </si>
  <si>
    <t>Pa md</t>
  </si>
  <si>
    <t>Pa estr</t>
  </si>
  <si>
    <t>T min</t>
  </si>
  <si>
    <t>T med</t>
  </si>
  <si>
    <t>T max</t>
  </si>
  <si>
    <t>hPa</t>
  </si>
  <si>
    <t>Precipitazioni</t>
  </si>
  <si>
    <t>Umidità Relat.</t>
  </si>
  <si>
    <t>Loc. San Giusto</t>
  </si>
  <si>
    <t>Vento</t>
  </si>
  <si>
    <t>Cumul</t>
  </si>
  <si>
    <t>M md</t>
  </si>
  <si>
    <t>m md</t>
  </si>
  <si>
    <t>Neve</t>
  </si>
  <si>
    <t>Tempor.</t>
  </si>
  <si>
    <t>Grandine</t>
  </si>
  <si>
    <t>Burrasca</t>
  </si>
  <si>
    <t>Tromba</t>
  </si>
  <si>
    <t>Nebbia</t>
  </si>
  <si>
    <t>Pressione</t>
  </si>
  <si>
    <t>°c</t>
  </si>
  <si>
    <t>Gelo 24h</t>
  </si>
  <si>
    <t>Vento *</t>
  </si>
  <si>
    <t>* Piogg =&gt;1,0 mm</t>
  </si>
  <si>
    <t>Cal. media</t>
  </si>
  <si>
    <t>Pioggia *</t>
  </si>
  <si>
    <t>Davis</t>
  </si>
  <si>
    <t>max</t>
  </si>
  <si>
    <t xml:space="preserve">Pa med </t>
  </si>
  <si>
    <t>Gel/Brin</t>
  </si>
  <si>
    <t>Pa</t>
  </si>
  <si>
    <t>Ur med</t>
  </si>
  <si>
    <t xml:space="preserve">      Pisa  43° 42'  Lat N    10° 24'  Lon E</t>
  </si>
  <si>
    <t>Td min</t>
  </si>
  <si>
    <t>Td med</t>
  </si>
  <si>
    <t>Td max</t>
  </si>
  <si>
    <t>Temperatura di rugiada</t>
  </si>
  <si>
    <t>Radiazione solare</t>
  </si>
  <si>
    <t>min</t>
  </si>
  <si>
    <t>Raggi U V</t>
  </si>
  <si>
    <t>Index</t>
  </si>
  <si>
    <t>i</t>
  </si>
  <si>
    <t>s</t>
  </si>
  <si>
    <t>a</t>
  </si>
  <si>
    <t>u</t>
  </si>
  <si>
    <t>d</t>
  </si>
  <si>
    <t>PISA  SUD</t>
  </si>
  <si>
    <t xml:space="preserve">  </t>
  </si>
  <si>
    <t>.11</t>
  </si>
  <si>
    <t>.12</t>
  </si>
  <si>
    <t>.13</t>
  </si>
  <si>
    <t>.14</t>
  </si>
  <si>
    <t>.15</t>
  </si>
  <si>
    <t>.16</t>
  </si>
  <si>
    <t>.17</t>
  </si>
  <si>
    <t>.18</t>
  </si>
  <si>
    <t>.19</t>
  </si>
  <si>
    <t>.20</t>
  </si>
  <si>
    <t>.21</t>
  </si>
  <si>
    <t>.22</t>
  </si>
  <si>
    <t>.23</t>
  </si>
  <si>
    <t>.24</t>
  </si>
  <si>
    <t>.25</t>
  </si>
  <si>
    <t>.26</t>
  </si>
  <si>
    <t>.27</t>
  </si>
  <si>
    <t>.28</t>
  </si>
  <si>
    <t>Fenomeni</t>
  </si>
  <si>
    <t>Precipit. Totali</t>
  </si>
  <si>
    <t>Prec max giorn</t>
  </si>
  <si>
    <t>Dir Dom</t>
  </si>
  <si>
    <t>Sett</t>
  </si>
  <si>
    <t>V. med</t>
  </si>
  <si>
    <t>D. Dom</t>
  </si>
  <si>
    <t>Ogni diritto sui dati è riservato a</t>
  </si>
  <si>
    <t xml:space="preserve"> Nerelli  Alessandro</t>
  </si>
  <si>
    <t>1° DECADE</t>
  </si>
  <si>
    <t>2° DECADE</t>
  </si>
  <si>
    <t>3° DECADE</t>
  </si>
  <si>
    <t>precipitativi</t>
  </si>
  <si>
    <t>grandine</t>
  </si>
  <si>
    <t>.10</t>
  </si>
  <si>
    <t>Tmin+Tmax/2</t>
  </si>
  <si>
    <t>Grafici a destra della tabella</t>
  </si>
  <si>
    <t>&gt;</t>
  </si>
  <si>
    <t>.29</t>
  </si>
  <si>
    <t>.30</t>
  </si>
  <si>
    <t>Nev suolo</t>
  </si>
  <si>
    <t>V max med</t>
  </si>
  <si>
    <t>prec =&gt; 1,0 mm</t>
  </si>
  <si>
    <t>prec   &lt; 1,0 mm</t>
  </si>
  <si>
    <t>Pzn</t>
  </si>
  <si>
    <t>Mn</t>
  </si>
  <si>
    <t>Qc</t>
  </si>
  <si>
    <t>parzialmente nuvoloso</t>
  </si>
  <si>
    <t>Gr</t>
  </si>
  <si>
    <t>Legenda</t>
  </si>
  <si>
    <t>molto nuvoloso</t>
  </si>
  <si>
    <t>quasi coperto</t>
  </si>
  <si>
    <t>Migl</t>
  </si>
  <si>
    <t>miglioramento</t>
  </si>
  <si>
    <t>A nuv</t>
  </si>
  <si>
    <t>aumento nuvolosità</t>
  </si>
  <si>
    <t>neve                   nevischio</t>
  </si>
  <si>
    <t>brinata                gelata</t>
  </si>
  <si>
    <t>peggioramento     precipitazioni</t>
  </si>
  <si>
    <t>nuvoloso             nubi sparse</t>
  </si>
  <si>
    <t>vento forte            burrasca</t>
  </si>
  <si>
    <t>Tempesta</t>
  </si>
  <si>
    <t xml:space="preserve">Situazione meteorologica </t>
  </si>
  <si>
    <t>giornaliera</t>
  </si>
  <si>
    <t>] [</t>
  </si>
  <si>
    <t>Tornado</t>
  </si>
  <si>
    <t>]] [[</t>
  </si>
  <si>
    <t>sereno               quasi sereno</t>
  </si>
  <si>
    <t>foschia                nebbia</t>
  </si>
  <si>
    <t>poco nuvoloso nuvolosità variabile</t>
  </si>
  <si>
    <t>CALMA</t>
  </si>
  <si>
    <t>mese</t>
  </si>
  <si>
    <t>1° decade</t>
  </si>
  <si>
    <t>2° decade</t>
  </si>
  <si>
    <t>3° decade</t>
  </si>
  <si>
    <t xml:space="preserve">1a_decade </t>
  </si>
  <si>
    <t>0.4-2.0</t>
  </si>
  <si>
    <t>2.0-4.0</t>
  </si>
  <si>
    <t>4.0-6.0</t>
  </si>
  <si>
    <t>6.0-8.0</t>
  </si>
  <si>
    <t>8.0-10.0</t>
  </si>
  <si>
    <t>&gt;10.0</t>
  </si>
  <si>
    <t xml:space="preserve">2a_decade </t>
  </si>
  <si>
    <t xml:space="preserve">3a_decade </t>
  </si>
  <si>
    <t xml:space="preserve">mese </t>
  </si>
  <si>
    <t>Tp d m f</t>
  </si>
  <si>
    <t>temporale debole moderato  forte</t>
  </si>
  <si>
    <t>gg</t>
  </si>
  <si>
    <t>.31</t>
  </si>
  <si>
    <t>coperto            cielo con velature</t>
  </si>
  <si>
    <t>variabilità      nuvolosità irregolare</t>
  </si>
  <si>
    <t>C    Cvel</t>
  </si>
  <si>
    <t>Bri   Gel</t>
  </si>
  <si>
    <t>Peg  Prc</t>
  </si>
  <si>
    <t>Vf     Bu</t>
  </si>
  <si>
    <t>Pn  Nvar</t>
  </si>
  <si>
    <t>R.med</t>
  </si>
  <si>
    <t>R.max</t>
  </si>
  <si>
    <t>R.min</t>
  </si>
  <si>
    <t>Vento med</t>
  </si>
  <si>
    <t>Settore</t>
  </si>
  <si>
    <t>m/s</t>
  </si>
  <si>
    <t>brinate/gelate</t>
  </si>
  <si>
    <t>nodi</t>
  </si>
  <si>
    <t>km/h</t>
  </si>
  <si>
    <t>vel. V</t>
  </si>
  <si>
    <t>Centralina Meteo Davis Vantage PRO2</t>
  </si>
  <si>
    <t xml:space="preserve"> * v. =&gt; 10,0 m/s</t>
  </si>
  <si>
    <t>vento =&gt;10,0m/s</t>
  </si>
  <si>
    <t>Var   Nir</t>
  </si>
  <si>
    <t>Fs      Nb</t>
  </si>
  <si>
    <t>N       Ns</t>
  </si>
  <si>
    <t>S       Qs</t>
  </si>
  <si>
    <t>Neve Ne</t>
  </si>
  <si>
    <t>Rain rate max*</t>
  </si>
  <si>
    <t>* mm/h</t>
  </si>
  <si>
    <t>Gennaio Luglio</t>
  </si>
  <si>
    <t>T max &gt; 35°</t>
  </si>
  <si>
    <t>T max =&lt; 20°</t>
  </si>
  <si>
    <t>T min  &gt; 25°</t>
  </si>
  <si>
    <t>T min  =&lt; 15°</t>
  </si>
  <si>
    <t>Gennaio Agosto</t>
  </si>
  <si>
    <t>AGOSTO</t>
  </si>
  <si>
    <t>SW</t>
  </si>
  <si>
    <t>W</t>
  </si>
  <si>
    <t>SSW</t>
  </si>
  <si>
    <t>WSW</t>
  </si>
  <si>
    <t>WNW</t>
  </si>
  <si>
    <t>NW</t>
  </si>
  <si>
    <t>NNW</t>
  </si>
  <si>
    <t>W/SW</t>
  </si>
  <si>
    <t>Nir</t>
  </si>
  <si>
    <t>N Nir Pn Qs A nuv..</t>
  </si>
  <si>
    <t>S/SW</t>
  </si>
  <si>
    <t xml:space="preserve">N Nir Pzn Pn </t>
  </si>
  <si>
    <t>piogg debole</t>
  </si>
  <si>
    <t xml:space="preserve">N C Prc Migl Pn </t>
  </si>
  <si>
    <t>N/NE</t>
  </si>
  <si>
    <t>pioggia</t>
  </si>
  <si>
    <t>N C Prc Migl Nvar Pn Pzn S</t>
  </si>
  <si>
    <t>W/NW</t>
  </si>
  <si>
    <t>Pzn Pn Nvar Migl Ns S</t>
  </si>
  <si>
    <t>E/SE</t>
  </si>
  <si>
    <t>SW W</t>
  </si>
  <si>
    <t>S Pzn S</t>
  </si>
  <si>
    <t>S Ns leggere velature cirri</t>
  </si>
  <si>
    <t>S Ns</t>
  </si>
  <si>
    <t>S Ns Pzn velature di cirri</t>
  </si>
  <si>
    <t>S Ns velature di cirri</t>
  </si>
  <si>
    <t>S leggere velature di cirri</t>
  </si>
  <si>
    <t>N/NW</t>
  </si>
  <si>
    <t>Ns Pzn S Qs leggere velature</t>
  </si>
  <si>
    <t>S Pzn x Cb</t>
  </si>
  <si>
    <t>NW W</t>
  </si>
  <si>
    <t>S Pzn Ns</t>
  </si>
  <si>
    <t>N Ns S Pzn Cb</t>
  </si>
  <si>
    <t>S Pzn Pn Cb Qs</t>
  </si>
  <si>
    <t>S soleggiato</t>
  </si>
  <si>
    <r>
      <t xml:space="preserve">S soleggiato </t>
    </r>
    <r>
      <rPr>
        <sz val="10"/>
        <rFont val="Arial"/>
        <family val="2"/>
      </rPr>
      <t>leggere velatur cirri</t>
    </r>
  </si>
  <si>
    <t xml:space="preserve">S soleggiato </t>
  </si>
  <si>
    <t>piogg temp</t>
  </si>
  <si>
    <t>Ns A nuv Mn C Tp d prc debole</t>
  </si>
  <si>
    <t>C Tp s.p Tp con prec pioggia</t>
  </si>
  <si>
    <t>C Prc Nir Tp d con Prc N</t>
  </si>
  <si>
    <t>Pn N Mn  Qc Tpd Prc Pn</t>
  </si>
  <si>
    <t>Pn Variabilità Pzn Ns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</si>
</sst>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_-&quot;L. &quot;* #,##0.00_-;\-&quot;L. &quot;* #,##0.00_-;_-&quot;L. &quot;* &quot;-&quot;??_-;_-@_-"/>
    <numFmt numFmtId="173" formatCode="_-&quot;L. &quot;* #,##0_-;\-&quot;L. &quot;* #,##0_-;_-&quot;L. &quot;* &quot;-&quot;_-;_-@_-"/>
    <numFmt numFmtId="174" formatCode="#,##0_);[Red]\(#,##0\)"/>
    <numFmt numFmtId="175" formatCode="#,##0.00_);[Red]\(#,##0.00\)"/>
    <numFmt numFmtId="176" formatCode="&quot;L. &quot;#,##0_);[Red]\(&quot;L. &quot;#,##0\)"/>
    <numFmt numFmtId="177" formatCode="&quot;L. &quot;#,##0.00_);[Red]\(&quot;L. &quot;#,##0.00\)"/>
    <numFmt numFmtId="178" formatCode="0.000"/>
    <numFmt numFmtId="179" formatCode="0.0000"/>
    <numFmt numFmtId="180" formatCode="_-* #,##0.0_-;\-* #,##0.0_-;_-* &quot;-&quot;??_-;_-@_-"/>
    <numFmt numFmtId="181" formatCode="_-* #,##0.000_-;\-* #,##0.000_-;_-* &quot;-&quot;??_-;_-@_-"/>
    <numFmt numFmtId="182" formatCode="_-* #,##0_-;\-* #,##0_-;_-* &quot;-&quot;??_-;_-@_-"/>
    <numFmt numFmtId="183" formatCode="_-* #,##0.0_-;\-* #,##0.0_-;_-* &quot;-&quot;?_-;_-@_-"/>
    <numFmt numFmtId="184" formatCode="_-* #,##0.0000_-;\-* #,##0.0000_-;_-* &quot;-&quot;??_-;_-@_-"/>
    <numFmt numFmtId="185" formatCode="_-[$€]\ * #,##0.00_-;\-[$€]\ * #,##0.00_-;_-[$€]\ * &quot;-&quot;??_-;_-@_-"/>
    <numFmt numFmtId="186" formatCode="00000"/>
    <numFmt numFmtId="187" formatCode="0.00000000000_ ;[Red]\-0.00000000000\ "/>
    <numFmt numFmtId="188" formatCode="0.00000"/>
  </numFmts>
  <fonts count="73">
    <font>
      <sz val="10"/>
      <name val="Arial"/>
      <family val="0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color indexed="57"/>
      <name val="Times New Roman"/>
      <family val="1"/>
    </font>
    <font>
      <sz val="10"/>
      <name val="MS Sans Serif"/>
      <family val="0"/>
    </font>
    <font>
      <b/>
      <sz val="9"/>
      <name val="Arial"/>
      <family val="2"/>
    </font>
    <font>
      <sz val="10"/>
      <color indexed="4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24"/>
      <name val="Arial"/>
      <family val="2"/>
    </font>
    <font>
      <sz val="10"/>
      <color indexed="9"/>
      <name val="Arial"/>
      <family val="2"/>
    </font>
    <font>
      <b/>
      <i/>
      <u val="single"/>
      <sz val="10"/>
      <color indexed="9"/>
      <name val="Arial"/>
      <family val="2"/>
    </font>
    <font>
      <sz val="10"/>
      <color indexed="10"/>
      <name val="MS Sans Serif"/>
      <family val="2"/>
    </font>
    <font>
      <b/>
      <sz val="10"/>
      <color indexed="50"/>
      <name val="Arial"/>
      <family val="2"/>
    </font>
    <font>
      <sz val="10"/>
      <color indexed="50"/>
      <name val="Arial"/>
      <family val="2"/>
    </font>
    <font>
      <b/>
      <sz val="10"/>
      <color indexed="17"/>
      <name val="Arial"/>
      <family val="2"/>
    </font>
    <font>
      <sz val="24.75"/>
      <name val="Arial"/>
      <family val="0"/>
    </font>
    <font>
      <sz val="10"/>
      <color indexed="45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10"/>
      <color indexed="16"/>
      <name val="Arial"/>
      <family val="2"/>
    </font>
    <font>
      <b/>
      <sz val="10"/>
      <color indexed="23"/>
      <name val="Arial"/>
      <family val="2"/>
    </font>
    <font>
      <sz val="10"/>
      <color indexed="17"/>
      <name val="Arial"/>
      <family val="2"/>
    </font>
    <font>
      <b/>
      <sz val="10"/>
      <color indexed="55"/>
      <name val="Arial"/>
      <family val="2"/>
    </font>
    <font>
      <sz val="9.75"/>
      <name val="Arial"/>
      <family val="2"/>
    </font>
    <font>
      <sz val="25"/>
      <name val="Arial"/>
      <family val="0"/>
    </font>
    <font>
      <b/>
      <sz val="8"/>
      <color indexed="10"/>
      <name val="Arial"/>
      <family val="2"/>
    </font>
    <font>
      <sz val="9.5"/>
      <name val="Arial"/>
      <family val="2"/>
    </font>
    <font>
      <b/>
      <sz val="9.25"/>
      <name val="Arial"/>
      <family val="2"/>
    </font>
    <font>
      <b/>
      <sz val="11.25"/>
      <name val="Arial"/>
      <family val="2"/>
    </font>
    <font>
      <sz val="9.25"/>
      <name val="Arial"/>
      <family val="2"/>
    </font>
    <font>
      <sz val="25.25"/>
      <name val="Arial"/>
      <family val="0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0.25"/>
      <name val="Arial"/>
      <family val="2"/>
    </font>
    <font>
      <b/>
      <sz val="10.25"/>
      <name val="Arial"/>
      <family val="2"/>
    </font>
    <font>
      <b/>
      <sz val="11.75"/>
      <name val="Arial"/>
      <family val="2"/>
    </font>
    <font>
      <b/>
      <sz val="9.75"/>
      <name val="Arial"/>
      <family val="2"/>
    </font>
    <font>
      <b/>
      <sz val="9.5"/>
      <name val="Arial"/>
      <family val="2"/>
    </font>
    <font>
      <b/>
      <sz val="11.5"/>
      <name val="Arial"/>
      <family val="2"/>
    </font>
    <font>
      <sz val="19"/>
      <name val="Arial"/>
      <family val="0"/>
    </font>
    <font>
      <sz val="18.25"/>
      <name val="Arial"/>
      <family val="0"/>
    </font>
    <font>
      <sz val="19.25"/>
      <name val="Arial"/>
      <family val="0"/>
    </font>
    <font>
      <b/>
      <sz val="8.75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8.75"/>
      <name val="Arial"/>
      <family val="0"/>
    </font>
    <font>
      <sz val="15"/>
      <name val="Arial"/>
      <family val="0"/>
    </font>
    <font>
      <sz val="20.5"/>
      <name val="Arial"/>
      <family val="0"/>
    </font>
    <font>
      <sz val="10"/>
      <color indexed="12"/>
      <name val="Arial"/>
      <family val="2"/>
    </font>
    <font>
      <sz val="14.5"/>
      <name val="Arial"/>
      <family val="0"/>
    </font>
    <font>
      <sz val="15.25"/>
      <name val="Arial"/>
      <family val="0"/>
    </font>
    <font>
      <sz val="14.25"/>
      <name val="Arial"/>
      <family val="0"/>
    </font>
    <font>
      <b/>
      <sz val="10.5"/>
      <name val="Arial"/>
      <family val="2"/>
    </font>
    <font>
      <b/>
      <sz val="8"/>
      <color indexed="12"/>
      <name val="Arial"/>
      <family val="2"/>
    </font>
    <font>
      <sz val="8"/>
      <name val="MS Sans Serif"/>
      <family val="2"/>
    </font>
    <font>
      <b/>
      <sz val="9"/>
      <color indexed="48"/>
      <name val="Arial"/>
      <family val="2"/>
    </font>
    <font>
      <b/>
      <sz val="9"/>
      <color indexed="51"/>
      <name val="Arial"/>
      <family val="2"/>
    </font>
    <font>
      <b/>
      <sz val="10"/>
      <color indexed="54"/>
      <name val="Arial"/>
      <family val="2"/>
    </font>
    <font>
      <sz val="10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50"/>
      <name val="Arial"/>
      <family val="2"/>
    </font>
    <font>
      <b/>
      <sz val="24"/>
      <color indexed="50"/>
      <name val="Times New Roman"/>
      <family val="1"/>
    </font>
    <font>
      <u val="single"/>
      <sz val="10"/>
      <name val="Arial"/>
      <family val="2"/>
    </font>
    <font>
      <sz val="10"/>
      <color indexed="55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7">
    <xf numFmtId="0" fontId="0" fillId="0" borderId="0" xfId="0" applyAlignment="1">
      <alignment/>
    </xf>
    <xf numFmtId="0" fontId="0" fillId="0" borderId="0" xfId="0" applyFill="1" applyAlignment="1">
      <alignment horizontal="centerContinuous"/>
    </xf>
    <xf numFmtId="0" fontId="0" fillId="2" borderId="0" xfId="0" applyFill="1" applyBorder="1" applyAlignment="1">
      <alignment/>
    </xf>
    <xf numFmtId="170" fontId="19" fillId="0" borderId="1" xfId="0" applyNumberFormat="1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170" fontId="21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0" fillId="5" borderId="0" xfId="0" applyFont="1" applyFill="1" applyBorder="1" applyAlignment="1">
      <alignment/>
    </xf>
    <xf numFmtId="0" fontId="0" fillId="5" borderId="4" xfId="0" applyFill="1" applyBorder="1" applyAlignment="1">
      <alignment/>
    </xf>
    <xf numFmtId="0" fontId="0" fillId="4" borderId="5" xfId="0" applyFill="1" applyBorder="1" applyAlignment="1">
      <alignment/>
    </xf>
    <xf numFmtId="170" fontId="19" fillId="0" borderId="0" xfId="0" applyNumberFormat="1" applyFont="1" applyBorder="1" applyAlignment="1">
      <alignment/>
    </xf>
    <xf numFmtId="180" fontId="19" fillId="0" borderId="0" xfId="18" applyNumberFormat="1" applyFont="1" applyBorder="1" applyAlignment="1">
      <alignment horizontal="right"/>
    </xf>
    <xf numFmtId="0" fontId="3" fillId="6" borderId="1" xfId="0" applyFont="1" applyFill="1" applyBorder="1" applyAlignment="1">
      <alignment horizontal="center"/>
    </xf>
    <xf numFmtId="170" fontId="3" fillId="6" borderId="0" xfId="0" applyNumberFormat="1" applyFont="1" applyFill="1" applyBorder="1" applyAlignment="1">
      <alignment/>
    </xf>
    <xf numFmtId="170" fontId="3" fillId="0" borderId="0" xfId="0" applyNumberFormat="1" applyFont="1" applyBorder="1" applyAlignment="1">
      <alignment horizontal="center"/>
    </xf>
    <xf numFmtId="170" fontId="0" fillId="0" borderId="0" xfId="0" applyNumberFormat="1" applyAlignment="1">
      <alignment/>
    </xf>
    <xf numFmtId="0" fontId="34" fillId="4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7" borderId="0" xfId="0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70" fontId="31" fillId="0" borderId="0" xfId="0" applyNumberFormat="1" applyFont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6" xfId="0" applyFont="1" applyFill="1" applyBorder="1" applyAlignment="1">
      <alignment/>
    </xf>
    <xf numFmtId="0" fontId="3" fillId="4" borderId="6" xfId="0" applyFont="1" applyFill="1" applyBorder="1" applyAlignment="1">
      <alignment/>
    </xf>
    <xf numFmtId="0" fontId="9" fillId="4" borderId="6" xfId="0" applyFont="1" applyFill="1" applyBorder="1" applyAlignment="1">
      <alignment/>
    </xf>
    <xf numFmtId="0" fontId="10" fillId="9" borderId="7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0" fillId="6" borderId="3" xfId="0" applyFill="1" applyBorder="1" applyAlignment="1">
      <alignment/>
    </xf>
    <xf numFmtId="0" fontId="0" fillId="10" borderId="0" xfId="0" applyFill="1" applyBorder="1" applyAlignment="1">
      <alignment/>
    </xf>
    <xf numFmtId="0" fontId="0" fillId="6" borderId="2" xfId="0" applyFill="1" applyBorder="1" applyAlignment="1">
      <alignment/>
    </xf>
    <xf numFmtId="0" fontId="3" fillId="7" borderId="0" xfId="0" applyFont="1" applyFill="1" applyBorder="1" applyAlignment="1">
      <alignment/>
    </xf>
    <xf numFmtId="0" fontId="9" fillId="11" borderId="8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0" fillId="6" borderId="5" xfId="0" applyFill="1" applyBorder="1" applyAlignment="1">
      <alignment/>
    </xf>
    <xf numFmtId="0" fontId="8" fillId="0" borderId="6" xfId="0" applyFont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4" borderId="6" xfId="0" applyFill="1" applyBorder="1" applyAlignment="1">
      <alignment/>
    </xf>
    <xf numFmtId="0" fontId="0" fillId="0" borderId="6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34" fillId="4" borderId="10" xfId="0" applyFont="1" applyFill="1" applyBorder="1" applyAlignment="1">
      <alignment horizontal="right"/>
    </xf>
    <xf numFmtId="0" fontId="0" fillId="12" borderId="11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0" xfId="0" applyFill="1" applyBorder="1" applyAlignment="1">
      <alignment horizontal="center"/>
    </xf>
    <xf numFmtId="0" fontId="0" fillId="6" borderId="0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0" fillId="6" borderId="0" xfId="0" applyFill="1" applyBorder="1" applyAlignment="1">
      <alignment horizontal="left"/>
    </xf>
    <xf numFmtId="0" fontId="0" fillId="6" borderId="14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15" xfId="0" applyFill="1" applyBorder="1" applyAlignment="1">
      <alignment/>
    </xf>
    <xf numFmtId="0" fontId="3" fillId="6" borderId="0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6" xfId="0" applyFont="1" applyFill="1" applyBorder="1" applyAlignment="1">
      <alignment/>
    </xf>
    <xf numFmtId="170" fontId="19" fillId="0" borderId="17" xfId="0" applyNumberFormat="1" applyFont="1" applyBorder="1" applyAlignment="1">
      <alignment/>
    </xf>
    <xf numFmtId="0" fontId="0" fillId="4" borderId="18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19" xfId="0" applyFont="1" applyFill="1" applyBorder="1" applyAlignment="1">
      <alignment horizontal="right"/>
    </xf>
    <xf numFmtId="0" fontId="16" fillId="6" borderId="0" xfId="0" applyFont="1" applyFill="1" applyBorder="1" applyAlignment="1">
      <alignment/>
    </xf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right"/>
    </xf>
    <xf numFmtId="0" fontId="57" fillId="5" borderId="0" xfId="0" applyFont="1" applyFill="1" applyBorder="1" applyAlignment="1">
      <alignment/>
    </xf>
    <xf numFmtId="0" fontId="13" fillId="6" borderId="0" xfId="0" applyFont="1" applyFill="1" applyBorder="1" applyAlignment="1">
      <alignment/>
    </xf>
    <xf numFmtId="0" fontId="13" fillId="6" borderId="7" xfId="0" applyFont="1" applyFill="1" applyBorder="1" applyAlignment="1">
      <alignment/>
    </xf>
    <xf numFmtId="0" fontId="12" fillId="6" borderId="0" xfId="0" applyFont="1" applyFill="1" applyBorder="1" applyAlignment="1">
      <alignment/>
    </xf>
    <xf numFmtId="0" fontId="3" fillId="11" borderId="20" xfId="0" applyFont="1" applyFill="1" applyBorder="1" applyAlignment="1">
      <alignment/>
    </xf>
    <xf numFmtId="0" fontId="3" fillId="11" borderId="21" xfId="0" applyFont="1" applyFill="1" applyBorder="1" applyAlignment="1">
      <alignment/>
    </xf>
    <xf numFmtId="0" fontId="0" fillId="6" borderId="4" xfId="0" applyFill="1" applyBorder="1" applyAlignment="1">
      <alignment/>
    </xf>
    <xf numFmtId="0" fontId="0" fillId="7" borderId="22" xfId="0" applyFill="1" applyBorder="1" applyAlignment="1">
      <alignment/>
    </xf>
    <xf numFmtId="0" fontId="0" fillId="7" borderId="23" xfId="0" applyFill="1" applyBorder="1" applyAlignment="1">
      <alignment horizontal="center"/>
    </xf>
    <xf numFmtId="0" fontId="8" fillId="7" borderId="24" xfId="0" applyFont="1" applyFill="1" applyBorder="1" applyAlignment="1">
      <alignment horizontal="center"/>
    </xf>
    <xf numFmtId="0" fontId="8" fillId="7" borderId="21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4" borderId="21" xfId="0" applyFill="1" applyBorder="1" applyAlignment="1">
      <alignment/>
    </xf>
    <xf numFmtId="0" fontId="0" fillId="0" borderId="25" xfId="0" applyBorder="1" applyAlignment="1">
      <alignment/>
    </xf>
    <xf numFmtId="0" fontId="6" fillId="0" borderId="6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6" xfId="0" applyFont="1" applyBorder="1" applyAlignment="1">
      <alignment/>
    </xf>
    <xf numFmtId="0" fontId="6" fillId="4" borderId="30" xfId="0" applyFont="1" applyFill="1" applyBorder="1" applyAlignment="1">
      <alignment horizontal="left"/>
    </xf>
    <xf numFmtId="170" fontId="3" fillId="0" borderId="31" xfId="0" applyNumberFormat="1" applyFont="1" applyFill="1" applyBorder="1" applyAlignment="1">
      <alignment/>
    </xf>
    <xf numFmtId="170" fontId="19" fillId="0" borderId="32" xfId="0" applyNumberFormat="1" applyFont="1" applyFill="1" applyBorder="1" applyAlignment="1">
      <alignment/>
    </xf>
    <xf numFmtId="170" fontId="3" fillId="0" borderId="33" xfId="0" applyNumberFormat="1" applyFont="1" applyFill="1" applyBorder="1" applyAlignment="1">
      <alignment/>
    </xf>
    <xf numFmtId="170" fontId="3" fillId="0" borderId="23" xfId="0" applyNumberFormat="1" applyFont="1" applyFill="1" applyBorder="1" applyAlignment="1">
      <alignment/>
    </xf>
    <xf numFmtId="170" fontId="3" fillId="0" borderId="21" xfId="0" applyNumberFormat="1" applyFont="1" applyFill="1" applyBorder="1" applyAlignment="1">
      <alignment/>
    </xf>
    <xf numFmtId="170" fontId="3" fillId="0" borderId="34" xfId="0" applyNumberFormat="1" applyFont="1" applyFill="1" applyBorder="1" applyAlignment="1">
      <alignment/>
    </xf>
    <xf numFmtId="170" fontId="19" fillId="0" borderId="17" xfId="0" applyNumberFormat="1" applyFont="1" applyFill="1" applyBorder="1" applyAlignment="1">
      <alignment/>
    </xf>
    <xf numFmtId="170" fontId="3" fillId="0" borderId="35" xfId="0" applyNumberFormat="1" applyFont="1" applyFill="1" applyBorder="1" applyAlignment="1">
      <alignment/>
    </xf>
    <xf numFmtId="0" fontId="3" fillId="4" borderId="2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170" fontId="3" fillId="0" borderId="31" xfId="0" applyNumberFormat="1" applyFont="1" applyFill="1" applyBorder="1" applyAlignment="1">
      <alignment/>
    </xf>
    <xf numFmtId="170" fontId="19" fillId="0" borderId="32" xfId="0" applyNumberFormat="1" applyFont="1" applyFill="1" applyBorder="1" applyAlignment="1">
      <alignment horizontal="right"/>
    </xf>
    <xf numFmtId="170" fontId="3" fillId="0" borderId="33" xfId="0" applyNumberFormat="1" applyFont="1" applyFill="1" applyBorder="1" applyAlignment="1">
      <alignment/>
    </xf>
    <xf numFmtId="170" fontId="3" fillId="0" borderId="23" xfId="0" applyNumberFormat="1" applyFont="1" applyFill="1" applyBorder="1" applyAlignment="1">
      <alignment/>
    </xf>
    <xf numFmtId="170" fontId="19" fillId="0" borderId="1" xfId="0" applyNumberFormat="1" applyFont="1" applyFill="1" applyBorder="1" applyAlignment="1">
      <alignment horizontal="right"/>
    </xf>
    <xf numFmtId="170" fontId="3" fillId="0" borderId="21" xfId="0" applyNumberFormat="1" applyFont="1" applyFill="1" applyBorder="1" applyAlignment="1">
      <alignment/>
    </xf>
    <xf numFmtId="170" fontId="3" fillId="0" borderId="34" xfId="0" applyNumberFormat="1" applyFont="1" applyFill="1" applyBorder="1" applyAlignment="1">
      <alignment/>
    </xf>
    <xf numFmtId="170" fontId="19" fillId="0" borderId="17" xfId="0" applyNumberFormat="1" applyFont="1" applyFill="1" applyBorder="1" applyAlignment="1">
      <alignment horizontal="right"/>
    </xf>
    <xf numFmtId="170" fontId="3" fillId="0" borderId="35" xfId="0" applyNumberFormat="1" applyFont="1" applyFill="1" applyBorder="1" applyAlignment="1">
      <alignment/>
    </xf>
    <xf numFmtId="0" fontId="3" fillId="6" borderId="35" xfId="0" applyFont="1" applyFill="1" applyBorder="1" applyAlignment="1">
      <alignment horizontal="center"/>
    </xf>
    <xf numFmtId="0" fontId="3" fillId="4" borderId="9" xfId="0" applyFont="1" applyFill="1" applyBorder="1" applyAlignment="1">
      <alignment/>
    </xf>
    <xf numFmtId="17" fontId="3" fillId="4" borderId="14" xfId="0" applyNumberFormat="1" applyFont="1" applyFill="1" applyBorder="1" applyAlignment="1">
      <alignment/>
    </xf>
    <xf numFmtId="170" fontId="19" fillId="0" borderId="32" xfId="0" applyNumberFormat="1" applyFont="1" applyFill="1" applyBorder="1" applyAlignment="1">
      <alignment/>
    </xf>
    <xf numFmtId="170" fontId="3" fillId="0" borderId="33" xfId="0" applyNumberFormat="1" applyFont="1" applyFill="1" applyBorder="1" applyAlignment="1">
      <alignment horizontal="right"/>
    </xf>
    <xf numFmtId="170" fontId="19" fillId="0" borderId="1" xfId="0" applyNumberFormat="1" applyFont="1" applyFill="1" applyBorder="1" applyAlignment="1">
      <alignment/>
    </xf>
    <xf numFmtId="170" fontId="3" fillId="0" borderId="21" xfId="0" applyNumberFormat="1" applyFont="1" applyFill="1" applyBorder="1" applyAlignment="1">
      <alignment horizontal="right"/>
    </xf>
    <xf numFmtId="170" fontId="3" fillId="0" borderId="34" xfId="0" applyNumberFormat="1" applyFont="1" applyFill="1" applyBorder="1" applyAlignment="1">
      <alignment horizontal="right"/>
    </xf>
    <xf numFmtId="170" fontId="19" fillId="0" borderId="17" xfId="0" applyNumberFormat="1" applyFont="1" applyFill="1" applyBorder="1" applyAlignment="1">
      <alignment/>
    </xf>
    <xf numFmtId="170" fontId="3" fillId="0" borderId="35" xfId="0" applyNumberFormat="1" applyFont="1" applyFill="1" applyBorder="1" applyAlignment="1">
      <alignment horizontal="right"/>
    </xf>
    <xf numFmtId="0" fontId="0" fillId="12" borderId="5" xfId="0" applyFill="1" applyBorder="1" applyAlignment="1">
      <alignment/>
    </xf>
    <xf numFmtId="0" fontId="0" fillId="12" borderId="9" xfId="0" applyFill="1" applyBorder="1" applyAlignment="1">
      <alignment/>
    </xf>
    <xf numFmtId="0" fontId="13" fillId="4" borderId="11" xfId="0" applyFont="1" applyFill="1" applyBorder="1" applyAlignment="1">
      <alignment horizontal="center"/>
    </xf>
    <xf numFmtId="170" fontId="9" fillId="0" borderId="31" xfId="0" applyNumberFormat="1" applyFont="1" applyBorder="1" applyAlignment="1">
      <alignment/>
    </xf>
    <xf numFmtId="170" fontId="19" fillId="0" borderId="32" xfId="0" applyNumberFormat="1" applyFont="1" applyBorder="1" applyAlignment="1">
      <alignment/>
    </xf>
    <xf numFmtId="170" fontId="3" fillId="0" borderId="33" xfId="0" applyNumberFormat="1" applyFont="1" applyBorder="1" applyAlignment="1">
      <alignment/>
    </xf>
    <xf numFmtId="170" fontId="10" fillId="0" borderId="34" xfId="0" applyNumberFormat="1" applyFont="1" applyFill="1" applyBorder="1" applyAlignment="1">
      <alignment/>
    </xf>
    <xf numFmtId="170" fontId="10" fillId="4" borderId="4" xfId="0" applyNumberFormat="1" applyFont="1" applyFill="1" applyBorder="1" applyAlignment="1">
      <alignment/>
    </xf>
    <xf numFmtId="170" fontId="8" fillId="0" borderId="35" xfId="0" applyNumberFormat="1" applyFont="1" applyFill="1" applyBorder="1" applyAlignment="1">
      <alignment/>
    </xf>
    <xf numFmtId="0" fontId="3" fillId="12" borderId="9" xfId="0" applyFont="1" applyFill="1" applyBorder="1" applyAlignment="1">
      <alignment/>
    </xf>
    <xf numFmtId="0" fontId="3" fillId="12" borderId="0" xfId="0" applyFont="1" applyFill="1" applyBorder="1" applyAlignment="1">
      <alignment/>
    </xf>
    <xf numFmtId="0" fontId="3" fillId="12" borderId="18" xfId="0" applyFont="1" applyFill="1" applyBorder="1" applyAlignment="1">
      <alignment/>
    </xf>
    <xf numFmtId="170" fontId="9" fillId="0" borderId="23" xfId="0" applyNumberFormat="1" applyFont="1" applyBorder="1" applyAlignment="1">
      <alignment/>
    </xf>
    <xf numFmtId="170" fontId="3" fillId="0" borderId="21" xfId="0" applyNumberFormat="1" applyFont="1" applyBorder="1" applyAlignment="1">
      <alignment/>
    </xf>
    <xf numFmtId="170" fontId="9" fillId="0" borderId="34" xfId="0" applyNumberFormat="1" applyFont="1" applyBorder="1" applyAlignment="1">
      <alignment/>
    </xf>
    <xf numFmtId="170" fontId="3" fillId="0" borderId="35" xfId="0" applyNumberFormat="1" applyFont="1" applyBorder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170" fontId="10" fillId="6" borderId="21" xfId="0" applyNumberFormat="1" applyFont="1" applyFill="1" applyBorder="1" applyAlignment="1">
      <alignment/>
    </xf>
    <xf numFmtId="170" fontId="8" fillId="6" borderId="21" xfId="0" applyNumberFormat="1" applyFont="1" applyFill="1" applyBorder="1" applyAlignment="1">
      <alignment/>
    </xf>
    <xf numFmtId="0" fontId="3" fillId="6" borderId="17" xfId="0" applyFont="1" applyFill="1" applyBorder="1" applyAlignment="1">
      <alignment horizontal="center"/>
    </xf>
    <xf numFmtId="170" fontId="19" fillId="6" borderId="35" xfId="0" applyNumberFormat="1" applyFont="1" applyFill="1" applyBorder="1" applyAlignment="1">
      <alignment/>
    </xf>
    <xf numFmtId="0" fontId="3" fillId="6" borderId="23" xfId="0" applyFont="1" applyFill="1" applyBorder="1" applyAlignment="1">
      <alignment horizontal="center"/>
    </xf>
    <xf numFmtId="0" fontId="3" fillId="6" borderId="34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170" fontId="10" fillId="0" borderId="21" xfId="0" applyNumberFormat="1" applyFont="1" applyBorder="1" applyAlignment="1">
      <alignment/>
    </xf>
    <xf numFmtId="170" fontId="8" fillId="0" borderId="35" xfId="0" applyNumberFormat="1" applyFont="1" applyBorder="1" applyAlignment="1">
      <alignment/>
    </xf>
    <xf numFmtId="0" fontId="0" fillId="4" borderId="1" xfId="0" applyFill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Font="1" applyBorder="1" applyAlignment="1">
      <alignment/>
    </xf>
    <xf numFmtId="0" fontId="27" fillId="6" borderId="15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41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Continuous"/>
    </xf>
    <xf numFmtId="0" fontId="0" fillId="0" borderId="7" xfId="0" applyFont="1" applyFill="1" applyBorder="1" applyAlignment="1">
      <alignment horizontal="centerContinuous"/>
    </xf>
    <xf numFmtId="0" fontId="1" fillId="0" borderId="7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0" fillId="0" borderId="43" xfId="0" applyFill="1" applyBorder="1" applyAlignment="1">
      <alignment/>
    </xf>
    <xf numFmtId="0" fontId="6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30" fillId="0" borderId="4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170" fontId="21" fillId="0" borderId="12" xfId="0" applyNumberFormat="1" applyFont="1" applyFill="1" applyBorder="1" applyAlignment="1">
      <alignment/>
    </xf>
    <xf numFmtId="170" fontId="3" fillId="0" borderId="6" xfId="0" applyNumberFormat="1" applyFont="1" applyBorder="1" applyAlignment="1">
      <alignment/>
    </xf>
    <xf numFmtId="170" fontId="3" fillId="0" borderId="40" xfId="0" applyNumberFormat="1" applyFont="1" applyBorder="1" applyAlignment="1">
      <alignment/>
    </xf>
    <xf numFmtId="170" fontId="3" fillId="0" borderId="6" xfId="0" applyNumberFormat="1" applyFont="1" applyFill="1" applyBorder="1" applyAlignment="1">
      <alignment/>
    </xf>
    <xf numFmtId="170" fontId="3" fillId="0" borderId="40" xfId="0" applyNumberFormat="1" applyFont="1" applyBorder="1" applyAlignment="1">
      <alignment horizontal="right"/>
    </xf>
    <xf numFmtId="170" fontId="3" fillId="0" borderId="40" xfId="0" applyNumberFormat="1" applyFont="1" applyFill="1" applyBorder="1" applyAlignment="1">
      <alignment/>
    </xf>
    <xf numFmtId="170" fontId="21" fillId="0" borderId="4" xfId="0" applyNumberFormat="1" applyFont="1" applyFill="1" applyBorder="1" applyAlignment="1">
      <alignment/>
    </xf>
    <xf numFmtId="170" fontId="3" fillId="0" borderId="48" xfId="0" applyNumberFormat="1" applyFont="1" applyFill="1" applyBorder="1" applyAlignment="1">
      <alignment/>
    </xf>
    <xf numFmtId="170" fontId="0" fillId="0" borderId="39" xfId="0" applyNumberFormat="1" applyFont="1" applyBorder="1" applyAlignment="1">
      <alignment horizontal="center"/>
    </xf>
    <xf numFmtId="170" fontId="0" fillId="0" borderId="37" xfId="0" applyNumberFormat="1" applyFont="1" applyBorder="1" applyAlignment="1">
      <alignment horizontal="center"/>
    </xf>
    <xf numFmtId="170" fontId="19" fillId="0" borderId="12" xfId="0" applyNumberFormat="1" applyFont="1" applyBorder="1" applyAlignment="1">
      <alignment horizontal="right"/>
    </xf>
    <xf numFmtId="170" fontId="19" fillId="0" borderId="0" xfId="0" applyNumberFormat="1" applyFont="1" applyBorder="1" applyAlignment="1">
      <alignment horizontal="right"/>
    </xf>
    <xf numFmtId="170" fontId="3" fillId="0" borderId="6" xfId="0" applyNumberFormat="1" applyFont="1" applyBorder="1" applyAlignment="1">
      <alignment horizontal="right"/>
    </xf>
    <xf numFmtId="170" fontId="19" fillId="0" borderId="4" xfId="0" applyNumberFormat="1" applyFont="1" applyBorder="1" applyAlignment="1">
      <alignment horizontal="right"/>
    </xf>
    <xf numFmtId="0" fontId="9" fillId="0" borderId="40" xfId="0" applyFont="1" applyFill="1" applyBorder="1" applyAlignment="1">
      <alignment horizontal="center"/>
    </xf>
    <xf numFmtId="0" fontId="16" fillId="6" borderId="4" xfId="0" applyFont="1" applyFill="1" applyBorder="1" applyAlignment="1">
      <alignment/>
    </xf>
    <xf numFmtId="170" fontId="19" fillId="0" borderId="12" xfId="0" applyNumberFormat="1" applyFont="1" applyBorder="1" applyAlignment="1">
      <alignment/>
    </xf>
    <xf numFmtId="170" fontId="3" fillId="0" borderId="6" xfId="0" applyNumberFormat="1" applyFont="1" applyFill="1" applyBorder="1" applyAlignment="1">
      <alignment horizontal="right"/>
    </xf>
    <xf numFmtId="170" fontId="3" fillId="0" borderId="40" xfId="0" applyNumberFormat="1" applyFont="1" applyFill="1" applyBorder="1" applyAlignment="1">
      <alignment horizontal="right"/>
    </xf>
    <xf numFmtId="170" fontId="19" fillId="0" borderId="4" xfId="0" applyNumberFormat="1" applyFont="1" applyBorder="1" applyAlignment="1">
      <alignment/>
    </xf>
    <xf numFmtId="170" fontId="3" fillId="0" borderId="37" xfId="0" applyNumberFormat="1" applyFont="1" applyFill="1" applyBorder="1" applyAlignment="1">
      <alignment horizontal="left"/>
    </xf>
    <xf numFmtId="170" fontId="3" fillId="0" borderId="37" xfId="0" applyNumberFormat="1" applyFont="1" applyBorder="1" applyAlignment="1">
      <alignment horizontal="left"/>
    </xf>
    <xf numFmtId="0" fontId="0" fillId="6" borderId="41" xfId="0" applyFill="1" applyBorder="1" applyAlignment="1">
      <alignment/>
    </xf>
    <xf numFmtId="170" fontId="3" fillId="0" borderId="38" xfId="0" applyNumberFormat="1" applyFont="1" applyFill="1" applyBorder="1" applyAlignment="1">
      <alignment/>
    </xf>
    <xf numFmtId="170" fontId="3" fillId="0" borderId="6" xfId="0" applyNumberFormat="1" applyFont="1" applyFill="1" applyBorder="1" applyAlignment="1">
      <alignment/>
    </xf>
    <xf numFmtId="170" fontId="3" fillId="0" borderId="40" xfId="0" applyNumberFormat="1" applyFont="1" applyBorder="1" applyAlignment="1">
      <alignment/>
    </xf>
    <xf numFmtId="170" fontId="3" fillId="0" borderId="25" xfId="0" applyNumberFormat="1" applyFont="1" applyFill="1" applyBorder="1" applyAlignment="1">
      <alignment/>
    </xf>
    <xf numFmtId="170" fontId="3" fillId="0" borderId="48" xfId="0" applyNumberFormat="1" applyFont="1" applyFill="1" applyBorder="1" applyAlignment="1">
      <alignment/>
    </xf>
    <xf numFmtId="0" fontId="0" fillId="4" borderId="8" xfId="0" applyFill="1" applyBorder="1" applyAlignment="1">
      <alignment/>
    </xf>
    <xf numFmtId="0" fontId="20" fillId="4" borderId="0" xfId="0" applyFont="1" applyFill="1" applyBorder="1" applyAlignment="1">
      <alignment/>
    </xf>
    <xf numFmtId="170" fontId="3" fillId="0" borderId="40" xfId="0" applyNumberFormat="1" applyFont="1" applyFill="1" applyBorder="1" applyAlignment="1">
      <alignment/>
    </xf>
    <xf numFmtId="170" fontId="3" fillId="4" borderId="14" xfId="0" applyNumberFormat="1" applyFont="1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1" xfId="0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4" borderId="3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3" fillId="4" borderId="26" xfId="0" applyFont="1" applyFill="1" applyBorder="1" applyAlignment="1">
      <alignment horizontal="center"/>
    </xf>
    <xf numFmtId="0" fontId="0" fillId="4" borderId="22" xfId="0" applyFill="1" applyBorder="1" applyAlignment="1">
      <alignment/>
    </xf>
    <xf numFmtId="0" fontId="0" fillId="4" borderId="25" xfId="0" applyFill="1" applyBorder="1" applyAlignment="1">
      <alignment/>
    </xf>
    <xf numFmtId="0" fontId="11" fillId="4" borderId="4" xfId="0" applyFont="1" applyFill="1" applyBorder="1" applyAlignment="1">
      <alignment/>
    </xf>
    <xf numFmtId="0" fontId="3" fillId="4" borderId="4" xfId="0" applyFont="1" applyFill="1" applyBorder="1" applyAlignment="1">
      <alignment horizontal="center"/>
    </xf>
    <xf numFmtId="0" fontId="0" fillId="4" borderId="46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28" xfId="0" applyFill="1" applyBorder="1" applyAlignment="1">
      <alignment/>
    </xf>
    <xf numFmtId="0" fontId="0" fillId="4" borderId="29" xfId="0" applyFill="1" applyBorder="1" applyAlignment="1">
      <alignment/>
    </xf>
    <xf numFmtId="1" fontId="19" fillId="4" borderId="8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0" fillId="4" borderId="7" xfId="0" applyFill="1" applyBorder="1" applyAlignment="1">
      <alignment/>
    </xf>
    <xf numFmtId="0" fontId="0" fillId="4" borderId="15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0" fillId="4" borderId="40" xfId="0" applyFill="1" applyBorder="1" applyAlignment="1">
      <alignment/>
    </xf>
    <xf numFmtId="0" fontId="0" fillId="4" borderId="48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4" borderId="27" xfId="0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37" xfId="0" applyFont="1" applyFill="1" applyBorder="1" applyAlignment="1">
      <alignment horizontal="center"/>
    </xf>
    <xf numFmtId="0" fontId="3" fillId="4" borderId="10" xfId="0" applyFont="1" applyFill="1" applyBorder="1" applyAlignment="1">
      <alignment/>
    </xf>
    <xf numFmtId="0" fontId="3" fillId="4" borderId="15" xfId="0" applyFont="1" applyFill="1" applyBorder="1" applyAlignment="1">
      <alignment/>
    </xf>
    <xf numFmtId="0" fontId="0" fillId="6" borderId="49" xfId="0" applyFill="1" applyBorder="1" applyAlignment="1">
      <alignment/>
    </xf>
    <xf numFmtId="0" fontId="0" fillId="6" borderId="50" xfId="0" applyFill="1" applyBorder="1" applyAlignment="1">
      <alignment/>
    </xf>
    <xf numFmtId="0" fontId="0" fillId="6" borderId="51" xfId="0" applyFill="1" applyBorder="1" applyAlignment="1">
      <alignment/>
    </xf>
    <xf numFmtId="0" fontId="3" fillId="6" borderId="33" xfId="0" applyFont="1" applyFill="1" applyBorder="1" applyAlignment="1">
      <alignment/>
    </xf>
    <xf numFmtId="0" fontId="3" fillId="6" borderId="44" xfId="0" applyFont="1" applyFill="1" applyBorder="1" applyAlignment="1">
      <alignment/>
    </xf>
    <xf numFmtId="0" fontId="3" fillId="6" borderId="43" xfId="0" applyFont="1" applyFill="1" applyBorder="1" applyAlignment="1">
      <alignment/>
    </xf>
    <xf numFmtId="0" fontId="3" fillId="6" borderId="50" xfId="0" applyFont="1" applyFill="1" applyBorder="1" applyAlignment="1">
      <alignment/>
    </xf>
    <xf numFmtId="0" fontId="3" fillId="6" borderId="51" xfId="0" applyFont="1" applyFill="1" applyBorder="1" applyAlignment="1">
      <alignment/>
    </xf>
    <xf numFmtId="0" fontId="3" fillId="4" borderId="39" xfId="0" applyFont="1" applyFill="1" applyBorder="1" applyAlignment="1">
      <alignment/>
    </xf>
    <xf numFmtId="0" fontId="3" fillId="4" borderId="37" xfId="0" applyFont="1" applyFill="1" applyBorder="1" applyAlignment="1">
      <alignment/>
    </xf>
    <xf numFmtId="0" fontId="3" fillId="4" borderId="37" xfId="0" applyFont="1" applyFill="1" applyBorder="1" applyAlignment="1">
      <alignment horizontal="right"/>
    </xf>
    <xf numFmtId="0" fontId="3" fillId="4" borderId="38" xfId="0" applyFont="1" applyFill="1" applyBorder="1" applyAlignment="1">
      <alignment/>
    </xf>
    <xf numFmtId="0" fontId="3" fillId="4" borderId="25" xfId="0" applyFont="1" applyFill="1" applyBorder="1" applyAlignment="1">
      <alignment horizontal="center"/>
    </xf>
    <xf numFmtId="0" fontId="3" fillId="6" borderId="38" xfId="0" applyFont="1" applyFill="1" applyBorder="1" applyAlignment="1">
      <alignment horizontal="center"/>
    </xf>
    <xf numFmtId="0" fontId="3" fillId="6" borderId="52" xfId="0" applyFont="1" applyFill="1" applyBorder="1" applyAlignment="1">
      <alignment horizontal="center"/>
    </xf>
    <xf numFmtId="2" fontId="3" fillId="6" borderId="20" xfId="0" applyNumberFormat="1" applyFont="1" applyFill="1" applyBorder="1" applyAlignment="1">
      <alignment/>
    </xf>
    <xf numFmtId="2" fontId="3" fillId="6" borderId="21" xfId="0" applyNumberFormat="1" applyFont="1" applyFill="1" applyBorder="1" applyAlignment="1">
      <alignment/>
    </xf>
    <xf numFmtId="0" fontId="3" fillId="0" borderId="53" xfId="0" applyFont="1" applyFill="1" applyBorder="1" applyAlignment="1">
      <alignment horizontal="centerContinuous"/>
    </xf>
    <xf numFmtId="0" fontId="0" fillId="0" borderId="44" xfId="0" applyFont="1" applyFill="1" applyBorder="1" applyAlignment="1">
      <alignment horizontal="centerContinuous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12" fillId="0" borderId="53" xfId="0" applyFont="1" applyFill="1" applyBorder="1" applyAlignment="1">
      <alignment/>
    </xf>
    <xf numFmtId="0" fontId="6" fillId="0" borderId="3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6" borderId="56" xfId="0" applyFill="1" applyBorder="1" applyAlignment="1">
      <alignment/>
    </xf>
    <xf numFmtId="0" fontId="0" fillId="6" borderId="40" xfId="0" applyFill="1" applyBorder="1" applyAlignment="1">
      <alignment/>
    </xf>
    <xf numFmtId="0" fontId="2" fillId="6" borderId="48" xfId="0" applyFont="1" applyFill="1" applyBorder="1" applyAlignment="1">
      <alignment/>
    </xf>
    <xf numFmtId="0" fontId="0" fillId="6" borderId="30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46" xfId="0" applyFill="1" applyBorder="1" applyAlignment="1">
      <alignment/>
    </xf>
    <xf numFmtId="0" fontId="0" fillId="6" borderId="53" xfId="0" applyFill="1" applyBorder="1" applyAlignment="1">
      <alignment/>
    </xf>
    <xf numFmtId="0" fontId="0" fillId="6" borderId="43" xfId="0" applyFill="1" applyBorder="1" applyAlignment="1">
      <alignment/>
    </xf>
    <xf numFmtId="0" fontId="0" fillId="6" borderId="25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5" xfId="0" applyFill="1" applyBorder="1" applyAlignment="1">
      <alignment horizontal="center"/>
    </xf>
    <xf numFmtId="0" fontId="0" fillId="6" borderId="44" xfId="0" applyFill="1" applyBorder="1" applyAlignment="1">
      <alignment/>
    </xf>
    <xf numFmtId="0" fontId="3" fillId="6" borderId="37" xfId="0" applyFont="1" applyFill="1" applyBorder="1" applyAlignment="1">
      <alignment horizontal="center"/>
    </xf>
    <xf numFmtId="0" fontId="6" fillId="6" borderId="57" xfId="0" applyFont="1" applyFill="1" applyBorder="1" applyAlignment="1">
      <alignment horizontal="center"/>
    </xf>
    <xf numFmtId="0" fontId="0" fillId="13" borderId="6" xfId="0" applyFill="1" applyBorder="1" applyAlignment="1">
      <alignment/>
    </xf>
    <xf numFmtId="0" fontId="23" fillId="4" borderId="9" xfId="0" applyFont="1" applyFill="1" applyBorder="1" applyAlignment="1">
      <alignment/>
    </xf>
    <xf numFmtId="0" fontId="6" fillId="4" borderId="9" xfId="0" applyFont="1" applyFill="1" applyBorder="1" applyAlignment="1">
      <alignment/>
    </xf>
    <xf numFmtId="0" fontId="0" fillId="4" borderId="9" xfId="0" applyFill="1" applyBorder="1" applyAlignment="1">
      <alignment horizontal="left"/>
    </xf>
    <xf numFmtId="170" fontId="9" fillId="6" borderId="7" xfId="0" applyNumberFormat="1" applyFont="1" applyFill="1" applyBorder="1" applyAlignment="1">
      <alignment/>
    </xf>
    <xf numFmtId="170" fontId="13" fillId="4" borderId="9" xfId="0" applyNumberFormat="1" applyFont="1" applyFill="1" applyBorder="1" applyAlignment="1">
      <alignment horizontal="center"/>
    </xf>
    <xf numFmtId="170" fontId="13" fillId="4" borderId="0" xfId="0" applyNumberFormat="1" applyFont="1" applyFill="1" applyBorder="1" applyAlignment="1">
      <alignment horizontal="center"/>
    </xf>
    <xf numFmtId="170" fontId="9" fillId="4" borderId="32" xfId="0" applyNumberFormat="1" applyFont="1" applyFill="1" applyBorder="1" applyAlignment="1">
      <alignment/>
    </xf>
    <xf numFmtId="170" fontId="3" fillId="4" borderId="23" xfId="0" applyNumberFormat="1" applyFont="1" applyFill="1" applyBorder="1" applyAlignment="1">
      <alignment/>
    </xf>
    <xf numFmtId="170" fontId="10" fillId="0" borderId="34" xfId="0" applyNumberFormat="1" applyFont="1" applyBorder="1" applyAlignment="1">
      <alignment/>
    </xf>
    <xf numFmtId="170" fontId="10" fillId="4" borderId="17" xfId="0" applyNumberFormat="1" applyFont="1" applyFill="1" applyBorder="1" applyAlignment="1">
      <alignment/>
    </xf>
    <xf numFmtId="170" fontId="8" fillId="0" borderId="35" xfId="0" applyNumberFormat="1" applyFont="1" applyBorder="1" applyAlignment="1">
      <alignment/>
    </xf>
    <xf numFmtId="0" fontId="9" fillId="4" borderId="9" xfId="0" applyFont="1" applyFill="1" applyBorder="1" applyAlignment="1">
      <alignment/>
    </xf>
    <xf numFmtId="170" fontId="9" fillId="0" borderId="31" xfId="0" applyNumberFormat="1" applyFont="1" applyBorder="1" applyAlignment="1">
      <alignment horizontal="right"/>
    </xf>
    <xf numFmtId="170" fontId="8" fillId="6" borderId="34" xfId="0" applyNumberFormat="1" applyFont="1" applyFill="1" applyBorder="1" applyAlignment="1">
      <alignment/>
    </xf>
    <xf numFmtId="170" fontId="10" fillId="6" borderId="35" xfId="0" applyNumberFormat="1" applyFont="1" applyFill="1" applyBorder="1" applyAlignment="1">
      <alignment horizontal="right"/>
    </xf>
    <xf numFmtId="0" fontId="8" fillId="0" borderId="31" xfId="0" applyFont="1" applyBorder="1" applyAlignment="1">
      <alignment horizontal="center"/>
    </xf>
    <xf numFmtId="0" fontId="0" fillId="5" borderId="12" xfId="0" applyFill="1" applyBorder="1" applyAlignment="1">
      <alignment/>
    </xf>
    <xf numFmtId="0" fontId="9" fillId="6" borderId="33" xfId="0" applyFont="1" applyFill="1" applyBorder="1" applyAlignment="1">
      <alignment horizontal="center"/>
    </xf>
    <xf numFmtId="0" fontId="3" fillId="4" borderId="34" xfId="0" applyFont="1" applyFill="1" applyBorder="1" applyAlignment="1">
      <alignment/>
    </xf>
    <xf numFmtId="0" fontId="3" fillId="4" borderId="45" xfId="0" applyFont="1" applyFill="1" applyBorder="1" applyAlignment="1">
      <alignment horizontal="center"/>
    </xf>
    <xf numFmtId="0" fontId="3" fillId="4" borderId="35" xfId="0" applyFont="1" applyFill="1" applyBorder="1" applyAlignment="1">
      <alignment/>
    </xf>
    <xf numFmtId="0" fontId="3" fillId="6" borderId="24" xfId="0" applyFont="1" applyFill="1" applyBorder="1" applyAlignment="1">
      <alignment horizontal="center"/>
    </xf>
    <xf numFmtId="0" fontId="0" fillId="13" borderId="28" xfId="0" applyFill="1" applyBorder="1" applyAlignment="1">
      <alignment/>
    </xf>
    <xf numFmtId="0" fontId="3" fillId="4" borderId="41" xfId="0" applyFont="1" applyFill="1" applyBorder="1" applyAlignment="1">
      <alignment horizontal="center"/>
    </xf>
    <xf numFmtId="170" fontId="6" fillId="4" borderId="11" xfId="0" applyNumberFormat="1" applyFont="1" applyFill="1" applyBorder="1" applyAlignment="1">
      <alignment horizontal="center"/>
    </xf>
    <xf numFmtId="170" fontId="3" fillId="4" borderId="11" xfId="0" applyNumberFormat="1" applyFont="1" applyFill="1" applyBorder="1" applyAlignment="1">
      <alignment horizontal="center"/>
    </xf>
    <xf numFmtId="170" fontId="10" fillId="0" borderId="34" xfId="0" applyNumberFormat="1" applyFont="1" applyBorder="1" applyAlignment="1">
      <alignment/>
    </xf>
    <xf numFmtId="170" fontId="8" fillId="6" borderId="35" xfId="0" applyNumberFormat="1" applyFont="1" applyFill="1" applyBorder="1" applyAlignment="1">
      <alignment horizontal="right"/>
    </xf>
    <xf numFmtId="0" fontId="12" fillId="0" borderId="5" xfId="0" applyFont="1" applyFill="1" applyBorder="1" applyAlignment="1">
      <alignment horizontal="center"/>
    </xf>
    <xf numFmtId="0" fontId="12" fillId="0" borderId="56" xfId="0" applyFont="1" applyFill="1" applyBorder="1" applyAlignment="1">
      <alignment horizontal="center"/>
    </xf>
    <xf numFmtId="0" fontId="3" fillId="13" borderId="33" xfId="0" applyFont="1" applyFill="1" applyBorder="1" applyAlignment="1">
      <alignment/>
    </xf>
    <xf numFmtId="0" fontId="3" fillId="13" borderId="21" xfId="0" applyFont="1" applyFill="1" applyBorder="1" applyAlignment="1">
      <alignment/>
    </xf>
    <xf numFmtId="0" fontId="3" fillId="7" borderId="33" xfId="0" applyFont="1" applyFill="1" applyBorder="1" applyAlignment="1">
      <alignment/>
    </xf>
    <xf numFmtId="0" fontId="3" fillId="7" borderId="21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16" fillId="4" borderId="28" xfId="0" applyFont="1" applyFill="1" applyBorder="1" applyAlignment="1">
      <alignment/>
    </xf>
    <xf numFmtId="0" fontId="16" fillId="4" borderId="58" xfId="0" applyFont="1" applyFill="1" applyBorder="1" applyAlignment="1">
      <alignment/>
    </xf>
    <xf numFmtId="0" fontId="52" fillId="4" borderId="28" xfId="0" applyFont="1" applyFill="1" applyBorder="1" applyAlignment="1">
      <alignment/>
    </xf>
    <xf numFmtId="0" fontId="52" fillId="4" borderId="59" xfId="0" applyFont="1" applyFill="1" applyBorder="1" applyAlignment="1">
      <alignment horizontal="centerContinuous"/>
    </xf>
    <xf numFmtId="0" fontId="0" fillId="5" borderId="28" xfId="0" applyFill="1" applyBorder="1" applyAlignment="1">
      <alignment/>
    </xf>
    <xf numFmtId="0" fontId="14" fillId="4" borderId="58" xfId="0" applyFont="1" applyFill="1" applyBorder="1" applyAlignment="1">
      <alignment horizontal="center"/>
    </xf>
    <xf numFmtId="0" fontId="14" fillId="4" borderId="28" xfId="0" applyFont="1" applyFill="1" applyBorder="1" applyAlignment="1">
      <alignment horizontal="center"/>
    </xf>
    <xf numFmtId="0" fontId="0" fillId="4" borderId="29" xfId="0" applyFont="1" applyFill="1" applyBorder="1" applyAlignment="1">
      <alignment/>
    </xf>
    <xf numFmtId="2" fontId="3" fillId="6" borderId="60" xfId="0" applyNumberFormat="1" applyFont="1" applyFill="1" applyBorder="1" applyAlignment="1">
      <alignment/>
    </xf>
    <xf numFmtId="0" fontId="13" fillId="0" borderId="36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170" fontId="3" fillId="14" borderId="21" xfId="0" applyNumberFormat="1" applyFont="1" applyFill="1" applyBorder="1" applyAlignment="1">
      <alignment/>
    </xf>
    <xf numFmtId="170" fontId="3" fillId="0" borderId="0" xfId="0" applyNumberFormat="1" applyFont="1" applyFill="1" applyBorder="1" applyAlignment="1">
      <alignment/>
    </xf>
    <xf numFmtId="170" fontId="3" fillId="0" borderId="48" xfId="0" applyNumberFormat="1" applyFont="1" applyFill="1" applyBorder="1" applyAlignment="1">
      <alignment horizontal="right"/>
    </xf>
    <xf numFmtId="0" fontId="6" fillId="4" borderId="30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0" fillId="4" borderId="44" xfId="0" applyFill="1" applyBorder="1" applyAlignment="1">
      <alignment/>
    </xf>
    <xf numFmtId="0" fontId="0" fillId="13" borderId="7" xfId="0" applyFill="1" applyBorder="1" applyAlignment="1">
      <alignment/>
    </xf>
    <xf numFmtId="0" fontId="3" fillId="4" borderId="57" xfId="0" applyFont="1" applyFill="1" applyBorder="1" applyAlignment="1">
      <alignment horizontal="center"/>
    </xf>
    <xf numFmtId="17" fontId="0" fillId="4" borderId="40" xfId="0" applyNumberFormat="1" applyFill="1" applyBorder="1" applyAlignment="1">
      <alignment horizontal="center"/>
    </xf>
    <xf numFmtId="0" fontId="17" fillId="10" borderId="36" xfId="0" applyFont="1" applyFill="1" applyBorder="1" applyAlignment="1">
      <alignment horizontal="centerContinuous"/>
    </xf>
    <xf numFmtId="0" fontId="16" fillId="10" borderId="28" xfId="0" applyFont="1" applyFill="1" applyBorder="1" applyAlignment="1">
      <alignment horizontal="centerContinuous"/>
    </xf>
    <xf numFmtId="0" fontId="18" fillId="10" borderId="28" xfId="0" applyFont="1" applyFill="1" applyBorder="1" applyAlignment="1">
      <alignment horizontal="centerContinuous"/>
    </xf>
    <xf numFmtId="0" fontId="29" fillId="10" borderId="28" xfId="0" applyFont="1" applyFill="1" applyBorder="1" applyAlignment="1">
      <alignment horizontal="centerContinuous"/>
    </xf>
    <xf numFmtId="0" fontId="19" fillId="10" borderId="28" xfId="0" applyFont="1" applyFill="1" applyBorder="1" applyAlignment="1">
      <alignment horizontal="center"/>
    </xf>
    <xf numFmtId="17" fontId="3" fillId="10" borderId="28" xfId="0" applyNumberFormat="1" applyFont="1" applyFill="1" applyBorder="1" applyAlignment="1">
      <alignment horizontal="center"/>
    </xf>
    <xf numFmtId="0" fontId="0" fillId="10" borderId="28" xfId="0" applyFill="1" applyBorder="1" applyAlignment="1">
      <alignment/>
    </xf>
    <xf numFmtId="0" fontId="0" fillId="10" borderId="29" xfId="0" applyFill="1" applyBorder="1" applyAlignment="1">
      <alignment/>
    </xf>
    <xf numFmtId="0" fontId="6" fillId="4" borderId="44" xfId="0" applyFont="1" applyFill="1" applyBorder="1" applyAlignment="1">
      <alignment/>
    </xf>
    <xf numFmtId="0" fontId="0" fillId="10" borderId="36" xfId="0" applyFill="1" applyBorder="1" applyAlignment="1">
      <alignment/>
    </xf>
    <xf numFmtId="0" fontId="2" fillId="10" borderId="36" xfId="0" applyFont="1" applyFill="1" applyBorder="1" applyAlignment="1">
      <alignment/>
    </xf>
    <xf numFmtId="0" fontId="3" fillId="4" borderId="40" xfId="0" applyFont="1" applyFill="1" applyBorder="1" applyAlignment="1">
      <alignment horizontal="center"/>
    </xf>
    <xf numFmtId="0" fontId="6" fillId="4" borderId="44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53" fillId="6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6" fillId="4" borderId="39" xfId="0" applyFont="1" applyFill="1" applyBorder="1" applyAlignment="1">
      <alignment horizontal="center"/>
    </xf>
    <xf numFmtId="0" fontId="0" fillId="4" borderId="26" xfId="0" applyFill="1" applyBorder="1" applyAlignment="1">
      <alignment/>
    </xf>
    <xf numFmtId="0" fontId="0" fillId="4" borderId="62" xfId="0" applyFill="1" applyBorder="1" applyAlignment="1">
      <alignment/>
    </xf>
    <xf numFmtId="0" fontId="13" fillId="4" borderId="9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 vertical="center"/>
    </xf>
    <xf numFmtId="0" fontId="13" fillId="4" borderId="63" xfId="0" applyFont="1" applyFill="1" applyBorder="1" applyAlignment="1">
      <alignment horizontal="center"/>
    </xf>
    <xf numFmtId="0" fontId="13" fillId="4" borderId="58" xfId="0" applyFont="1" applyFill="1" applyBorder="1" applyAlignment="1">
      <alignment horizontal="center"/>
    </xf>
    <xf numFmtId="0" fontId="0" fillId="0" borderId="55" xfId="0" applyFont="1" applyFill="1" applyBorder="1" applyAlignment="1">
      <alignment/>
    </xf>
    <xf numFmtId="0" fontId="0" fillId="0" borderId="54" xfId="0" applyFill="1" applyBorder="1" applyAlignment="1">
      <alignment horizontal="center"/>
    </xf>
    <xf numFmtId="0" fontId="0" fillId="4" borderId="0" xfId="0" applyFill="1" applyBorder="1" applyAlignment="1">
      <alignment/>
    </xf>
    <xf numFmtId="0" fontId="12" fillId="6" borderId="0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8" xfId="0" applyBorder="1" applyAlignment="1">
      <alignment horizontal="center"/>
    </xf>
    <xf numFmtId="170" fontId="9" fillId="6" borderId="9" xfId="0" applyNumberFormat="1" applyFont="1" applyFill="1" applyBorder="1" applyAlignment="1">
      <alignment horizontal="right"/>
    </xf>
    <xf numFmtId="170" fontId="8" fillId="0" borderId="17" xfId="0" applyNumberFormat="1" applyFont="1" applyBorder="1" applyAlignment="1">
      <alignment/>
    </xf>
    <xf numFmtId="0" fontId="63" fillId="4" borderId="63" xfId="0" applyFont="1" applyFill="1" applyBorder="1" applyAlignment="1">
      <alignment horizontal="centerContinuous"/>
    </xf>
    <xf numFmtId="2" fontId="3" fillId="0" borderId="4" xfId="0" applyNumberFormat="1" applyFont="1" applyBorder="1" applyAlignment="1">
      <alignment horizontal="center"/>
    </xf>
    <xf numFmtId="2" fontId="21" fillId="4" borderId="61" xfId="0" applyNumberFormat="1" applyFont="1" applyFill="1" applyBorder="1" applyAlignment="1">
      <alignment horizontal="center"/>
    </xf>
    <xf numFmtId="0" fontId="13" fillId="4" borderId="59" xfId="0" applyFont="1" applyFill="1" applyBorder="1" applyAlignment="1">
      <alignment horizontal="center"/>
    </xf>
    <xf numFmtId="0" fontId="3" fillId="4" borderId="64" xfId="0" applyFont="1" applyFill="1" applyBorder="1" applyAlignment="1">
      <alignment horizontal="center"/>
    </xf>
    <xf numFmtId="2" fontId="19" fillId="4" borderId="26" xfId="0" applyNumberFormat="1" applyFont="1" applyFill="1" applyBorder="1" applyAlignment="1">
      <alignment horizontal="center"/>
    </xf>
    <xf numFmtId="170" fontId="0" fillId="0" borderId="26" xfId="0" applyNumberFormat="1" applyFont="1" applyBorder="1" applyAlignment="1">
      <alignment horizontal="center"/>
    </xf>
    <xf numFmtId="0" fontId="19" fillId="4" borderId="26" xfId="0" applyFont="1" applyFill="1" applyBorder="1" applyAlignment="1">
      <alignment horizontal="center"/>
    </xf>
    <xf numFmtId="0" fontId="19" fillId="4" borderId="2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0" fillId="6" borderId="37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53" fillId="6" borderId="42" xfId="0" applyFont="1" applyFill="1" applyBorder="1" applyAlignment="1">
      <alignment horizontal="center"/>
    </xf>
    <xf numFmtId="0" fontId="53" fillId="0" borderId="42" xfId="0" applyFont="1" applyBorder="1" applyAlignment="1">
      <alignment horizontal="center"/>
    </xf>
    <xf numFmtId="0" fontId="2" fillId="4" borderId="42" xfId="0" applyFont="1" applyFill="1" applyBorder="1" applyAlignment="1">
      <alignment/>
    </xf>
    <xf numFmtId="20" fontId="0" fillId="0" borderId="0" xfId="0" applyNumberFormat="1" applyAlignment="1">
      <alignment/>
    </xf>
    <xf numFmtId="2" fontId="3" fillId="0" borderId="0" xfId="0" applyNumberFormat="1" applyFont="1" applyAlignment="1">
      <alignment horizontal="center"/>
    </xf>
    <xf numFmtId="170" fontId="3" fillId="0" borderId="39" xfId="0" applyNumberFormat="1" applyFont="1" applyFill="1" applyBorder="1" applyAlignment="1">
      <alignment horizontal="left"/>
    </xf>
    <xf numFmtId="0" fontId="0" fillId="6" borderId="8" xfId="0" applyFill="1" applyBorder="1" applyAlignment="1">
      <alignment/>
    </xf>
    <xf numFmtId="0" fontId="0" fillId="6" borderId="42" xfId="0" applyFill="1" applyBorder="1" applyAlignment="1">
      <alignment/>
    </xf>
    <xf numFmtId="0" fontId="6" fillId="4" borderId="26" xfId="0" applyFont="1" applyFill="1" applyBorder="1" applyAlignment="1">
      <alignment horizontal="center"/>
    </xf>
    <xf numFmtId="0" fontId="6" fillId="7" borderId="39" xfId="0" applyFont="1" applyFill="1" applyBorder="1" applyAlignment="1">
      <alignment horizontal="center"/>
    </xf>
    <xf numFmtId="0" fontId="6" fillId="7" borderId="26" xfId="0" applyFont="1" applyFill="1" applyBorder="1" applyAlignment="1">
      <alignment horizontal="center"/>
    </xf>
    <xf numFmtId="0" fontId="6" fillId="13" borderId="39" xfId="0" applyFont="1" applyFill="1" applyBorder="1" applyAlignment="1">
      <alignment horizontal="center"/>
    </xf>
    <xf numFmtId="0" fontId="6" fillId="13" borderId="26" xfId="0" applyFont="1" applyFill="1" applyBorder="1" applyAlignment="1">
      <alignment horizontal="center"/>
    </xf>
    <xf numFmtId="0" fontId="6" fillId="11" borderId="39" xfId="0" applyFont="1" applyFill="1" applyBorder="1" applyAlignment="1">
      <alignment horizontal="center"/>
    </xf>
    <xf numFmtId="0" fontId="6" fillId="11" borderId="26" xfId="0" applyFont="1" applyFill="1" applyBorder="1" applyAlignment="1">
      <alignment horizontal="center"/>
    </xf>
    <xf numFmtId="0" fontId="3" fillId="11" borderId="49" xfId="0" applyFont="1" applyFill="1" applyBorder="1" applyAlignment="1">
      <alignment horizontal="center"/>
    </xf>
    <xf numFmtId="0" fontId="3" fillId="13" borderId="49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2" fontId="9" fillId="0" borderId="9" xfId="0" applyNumberFormat="1" applyFont="1" applyBorder="1" applyAlignment="1">
      <alignment horizontal="right"/>
    </xf>
    <xf numFmtId="2" fontId="9" fillId="0" borderId="9" xfId="0" applyNumberFormat="1" applyFont="1" applyFill="1" applyBorder="1" applyAlignment="1">
      <alignment horizontal="right"/>
    </xf>
    <xf numFmtId="2" fontId="9" fillId="6" borderId="65" xfId="0" applyNumberFormat="1" applyFont="1" applyFill="1" applyBorder="1" applyAlignment="1">
      <alignment horizontal="right"/>
    </xf>
    <xf numFmtId="2" fontId="3" fillId="0" borderId="22" xfId="0" applyNumberFormat="1" applyFont="1" applyBorder="1" applyAlignment="1">
      <alignment/>
    </xf>
    <xf numFmtId="2" fontId="3" fillId="0" borderId="0" xfId="0" applyNumberFormat="1" applyFont="1" applyFill="1" applyBorder="1" applyAlignment="1">
      <alignment horizontal="right" vertical="center"/>
    </xf>
    <xf numFmtId="2" fontId="13" fillId="4" borderId="11" xfId="0" applyNumberFormat="1" applyFont="1" applyFill="1" applyBorder="1" applyAlignment="1">
      <alignment horizontal="center"/>
    </xf>
    <xf numFmtId="2" fontId="8" fillId="0" borderId="32" xfId="0" applyNumberFormat="1" applyFont="1" applyBorder="1" applyAlignment="1">
      <alignment horizontal="right"/>
    </xf>
    <xf numFmtId="2" fontId="3" fillId="4" borderId="17" xfId="0" applyNumberFormat="1" applyFont="1" applyFill="1" applyBorder="1" applyAlignment="1">
      <alignment horizontal="center"/>
    </xf>
    <xf numFmtId="170" fontId="3" fillId="6" borderId="18" xfId="0" applyNumberFormat="1" applyFont="1" applyFill="1" applyBorder="1" applyAlignment="1">
      <alignment horizontal="right"/>
    </xf>
    <xf numFmtId="170" fontId="3" fillId="0" borderId="16" xfId="0" applyNumberFormat="1" applyFont="1" applyBorder="1" applyAlignment="1">
      <alignment/>
    </xf>
    <xf numFmtId="170" fontId="19" fillId="6" borderId="31" xfId="0" applyNumberFormat="1" applyFont="1" applyFill="1" applyBorder="1" applyAlignment="1">
      <alignment horizontal="right"/>
    </xf>
    <xf numFmtId="170" fontId="19" fillId="6" borderId="32" xfId="0" applyNumberFormat="1" applyFont="1" applyFill="1" applyBorder="1" applyAlignment="1">
      <alignment horizontal="right"/>
    </xf>
    <xf numFmtId="170" fontId="19" fillId="6" borderId="33" xfId="0" applyNumberFormat="1" applyFont="1" applyFill="1" applyBorder="1" applyAlignment="1">
      <alignment horizontal="right"/>
    </xf>
    <xf numFmtId="46" fontId="3" fillId="6" borderId="31" xfId="0" applyNumberFormat="1" applyFont="1" applyFill="1" applyBorder="1" applyAlignment="1">
      <alignment horizontal="center"/>
    </xf>
    <xf numFmtId="170" fontId="8" fillId="6" borderId="33" xfId="0" applyNumberFormat="1" applyFont="1" applyFill="1" applyBorder="1" applyAlignment="1">
      <alignment horizontal="right"/>
    </xf>
    <xf numFmtId="0" fontId="3" fillId="0" borderId="54" xfId="0" applyFont="1" applyFill="1" applyBorder="1" applyAlignment="1">
      <alignment horizontal="center"/>
    </xf>
    <xf numFmtId="170" fontId="8" fillId="0" borderId="35" xfId="0" applyNumberFormat="1" applyFont="1" applyFill="1" applyBorder="1" applyAlignment="1">
      <alignment horizontal="right"/>
    </xf>
    <xf numFmtId="2" fontId="3" fillId="6" borderId="23" xfId="0" applyNumberFormat="1" applyFont="1" applyFill="1" applyBorder="1" applyAlignment="1">
      <alignment horizontal="right"/>
    </xf>
    <xf numFmtId="170" fontId="66" fillId="0" borderId="66" xfId="0" applyNumberFormat="1" applyFont="1" applyFill="1" applyBorder="1" applyAlignment="1">
      <alignment/>
    </xf>
    <xf numFmtId="0" fontId="66" fillId="4" borderId="12" xfId="0" applyFont="1" applyFill="1" applyBorder="1" applyAlignment="1">
      <alignment/>
    </xf>
    <xf numFmtId="0" fontId="67" fillId="4" borderId="0" xfId="0" applyFont="1" applyFill="1" applyBorder="1" applyAlignment="1">
      <alignment horizontal="center"/>
    </xf>
    <xf numFmtId="0" fontId="68" fillId="4" borderId="9" xfId="0" applyFont="1" applyFill="1" applyBorder="1" applyAlignment="1" quotePrefix="1">
      <alignment/>
    </xf>
    <xf numFmtId="0" fontId="66" fillId="4" borderId="0" xfId="0" applyFont="1" applyFill="1" applyBorder="1" applyAlignment="1">
      <alignment/>
    </xf>
    <xf numFmtId="170" fontId="66" fillId="6" borderId="49" xfId="0" applyNumberFormat="1" applyFont="1" applyFill="1" applyBorder="1" applyAlignment="1">
      <alignment horizontal="right"/>
    </xf>
    <xf numFmtId="170" fontId="66" fillId="6" borderId="50" xfId="0" applyNumberFormat="1" applyFont="1" applyFill="1" applyBorder="1" applyAlignment="1">
      <alignment horizontal="right"/>
    </xf>
    <xf numFmtId="170" fontId="66" fillId="6" borderId="51" xfId="0" applyNumberFormat="1" applyFont="1" applyFill="1" applyBorder="1" applyAlignment="1">
      <alignment horizontal="right"/>
    </xf>
    <xf numFmtId="0" fontId="3" fillId="7" borderId="49" xfId="0" applyFont="1" applyFill="1" applyBorder="1" applyAlignment="1">
      <alignment horizontal="center"/>
    </xf>
    <xf numFmtId="0" fontId="3" fillId="4" borderId="49" xfId="0" applyFont="1" applyFill="1" applyBorder="1" applyAlignment="1">
      <alignment horizontal="center"/>
    </xf>
    <xf numFmtId="2" fontId="3" fillId="6" borderId="34" xfId="0" applyNumberFormat="1" applyFont="1" applyFill="1" applyBorder="1" applyAlignment="1">
      <alignment horizontal="right"/>
    </xf>
    <xf numFmtId="2" fontId="3" fillId="13" borderId="67" xfId="0" applyNumberFormat="1" applyFont="1" applyFill="1" applyBorder="1" applyAlignment="1">
      <alignment horizontal="right"/>
    </xf>
    <xf numFmtId="46" fontId="3" fillId="4" borderId="36" xfId="0" applyNumberFormat="1" applyFont="1" applyFill="1" applyBorder="1" applyAlignment="1">
      <alignment horizontal="center"/>
    </xf>
    <xf numFmtId="2" fontId="3" fillId="4" borderId="29" xfId="0" applyNumberFormat="1" applyFont="1" applyFill="1" applyBorder="1" applyAlignment="1">
      <alignment horizontal="center"/>
    </xf>
    <xf numFmtId="2" fontId="9" fillId="0" borderId="68" xfId="0" applyNumberFormat="1" applyFont="1" applyFill="1" applyBorder="1" applyAlignment="1">
      <alignment/>
    </xf>
    <xf numFmtId="0" fontId="3" fillId="0" borderId="40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3" fillId="0" borderId="29" xfId="0" applyFont="1" applyBorder="1" applyAlignment="1">
      <alignment horizontal="center"/>
    </xf>
    <xf numFmtId="170" fontId="9" fillId="0" borderId="69" xfId="0" applyNumberFormat="1" applyFont="1" applyBorder="1" applyAlignment="1">
      <alignment/>
    </xf>
    <xf numFmtId="170" fontId="19" fillId="0" borderId="16" xfId="0" applyNumberFormat="1" applyFont="1" applyFill="1" applyBorder="1" applyAlignment="1">
      <alignment/>
    </xf>
    <xf numFmtId="170" fontId="13" fillId="4" borderId="28" xfId="0" applyNumberFormat="1" applyFont="1" applyFill="1" applyBorder="1" applyAlignment="1">
      <alignment horizontal="center"/>
    </xf>
    <xf numFmtId="170" fontId="9" fillId="0" borderId="70" xfId="0" applyNumberFormat="1" applyFont="1" applyBorder="1" applyAlignment="1">
      <alignment/>
    </xf>
    <xf numFmtId="170" fontId="3" fillId="4" borderId="71" xfId="0" applyNumberFormat="1" applyFont="1" applyFill="1" applyBorder="1" applyAlignment="1">
      <alignment horizontal="right"/>
    </xf>
    <xf numFmtId="170" fontId="3" fillId="4" borderId="11" xfId="0" applyNumberFormat="1" applyFont="1" applyFill="1" applyBorder="1" applyAlignment="1">
      <alignment horizontal="right"/>
    </xf>
    <xf numFmtId="170" fontId="3" fillId="4" borderId="64" xfId="0" applyNumberFormat="1" applyFont="1" applyFill="1" applyBorder="1" applyAlignment="1">
      <alignment horizontal="right"/>
    </xf>
    <xf numFmtId="170" fontId="3" fillId="4" borderId="38" xfId="0" applyNumberFormat="1" applyFont="1" applyFill="1" applyBorder="1" applyAlignment="1">
      <alignment/>
    </xf>
    <xf numFmtId="170" fontId="3" fillId="4" borderId="6" xfId="0" applyNumberFormat="1" applyFont="1" applyFill="1" applyBorder="1" applyAlignment="1">
      <alignment/>
    </xf>
    <xf numFmtId="170" fontId="3" fillId="4" borderId="25" xfId="0" applyNumberFormat="1" applyFont="1" applyFill="1" applyBorder="1" applyAlignment="1">
      <alignment/>
    </xf>
    <xf numFmtId="170" fontId="19" fillId="0" borderId="65" xfId="0" applyNumberFormat="1" applyFont="1" applyFill="1" applyBorder="1" applyAlignment="1">
      <alignment horizontal="right"/>
    </xf>
    <xf numFmtId="170" fontId="19" fillId="0" borderId="9" xfId="0" applyNumberFormat="1" applyFont="1" applyFill="1" applyBorder="1" applyAlignment="1">
      <alignment horizontal="right"/>
    </xf>
    <xf numFmtId="170" fontId="19" fillId="0" borderId="18" xfId="0" applyNumberFormat="1" applyFont="1" applyFill="1" applyBorder="1" applyAlignment="1">
      <alignment horizontal="right"/>
    </xf>
    <xf numFmtId="170" fontId="28" fillId="12" borderId="36" xfId="0" applyNumberFormat="1" applyFont="1" applyFill="1" applyBorder="1" applyAlignment="1">
      <alignment horizontal="right"/>
    </xf>
    <xf numFmtId="0" fontId="69" fillId="6" borderId="61" xfId="0" applyFont="1" applyFill="1" applyBorder="1" applyAlignment="1">
      <alignment horizontal="center"/>
    </xf>
    <xf numFmtId="0" fontId="2" fillId="5" borderId="0" xfId="0" applyFont="1" applyFill="1" applyBorder="1" applyAlignment="1">
      <alignment/>
    </xf>
    <xf numFmtId="2" fontId="9" fillId="0" borderId="9" xfId="0" applyNumberFormat="1" applyFont="1" applyFill="1" applyBorder="1" applyAlignment="1">
      <alignment/>
    </xf>
    <xf numFmtId="170" fontId="3" fillId="4" borderId="53" xfId="0" applyNumberFormat="1" applyFont="1" applyFill="1" applyBorder="1" applyAlignment="1">
      <alignment/>
    </xf>
    <xf numFmtId="0" fontId="0" fillId="4" borderId="64" xfId="0" applyFill="1" applyBorder="1" applyAlignment="1">
      <alignment/>
    </xf>
    <xf numFmtId="170" fontId="19" fillId="0" borderId="1" xfId="0" applyNumberFormat="1" applyFont="1" applyBorder="1" applyAlignment="1">
      <alignment/>
    </xf>
    <xf numFmtId="0" fontId="8" fillId="6" borderId="69" xfId="0" applyFont="1" applyFill="1" applyBorder="1" applyAlignment="1">
      <alignment/>
    </xf>
    <xf numFmtId="0" fontId="8" fillId="6" borderId="72" xfId="0" applyFont="1" applyFill="1" applyBorder="1" applyAlignment="1">
      <alignment/>
    </xf>
    <xf numFmtId="0" fontId="8" fillId="6" borderId="12" xfId="0" applyFont="1" applyFill="1" applyBorder="1" applyAlignment="1">
      <alignment/>
    </xf>
    <xf numFmtId="0" fontId="8" fillId="6" borderId="12" xfId="0" applyFont="1" applyFill="1" applyBorder="1" applyAlignment="1">
      <alignment horizontal="center"/>
    </xf>
    <xf numFmtId="0" fontId="0" fillId="6" borderId="27" xfId="0" applyFill="1" applyBorder="1" applyAlignment="1">
      <alignment/>
    </xf>
    <xf numFmtId="0" fontId="0" fillId="6" borderId="6" xfId="0" applyFill="1" applyBorder="1" applyAlignment="1">
      <alignment/>
    </xf>
    <xf numFmtId="0" fontId="13" fillId="6" borderId="6" xfId="0" applyFont="1" applyFill="1" applyBorder="1" applyAlignment="1">
      <alignment/>
    </xf>
    <xf numFmtId="0" fontId="13" fillId="6" borderId="40" xfId="0" applyFont="1" applyFill="1" applyBorder="1" applyAlignment="1">
      <alignment/>
    </xf>
    <xf numFmtId="0" fontId="0" fillId="6" borderId="25" xfId="0" applyFill="1" applyBorder="1" applyAlignment="1">
      <alignment/>
    </xf>
    <xf numFmtId="0" fontId="0" fillId="6" borderId="48" xfId="0" applyFill="1" applyBorder="1" applyAlignment="1">
      <alignment/>
    </xf>
    <xf numFmtId="170" fontId="3" fillId="0" borderId="4" xfId="0" applyNumberFormat="1" applyFont="1" applyFill="1" applyBorder="1" applyAlignment="1">
      <alignment/>
    </xf>
    <xf numFmtId="170" fontId="21" fillId="6" borderId="1" xfId="0" applyNumberFormat="1" applyFont="1" applyFill="1" applyBorder="1" applyAlignment="1">
      <alignment/>
    </xf>
    <xf numFmtId="0" fontId="0" fillId="13" borderId="0" xfId="0" applyFont="1" applyFill="1" applyAlignment="1">
      <alignment/>
    </xf>
    <xf numFmtId="170" fontId="9" fillId="0" borderId="33" xfId="0" applyNumberFormat="1" applyFont="1" applyBorder="1" applyAlignment="1">
      <alignment horizontal="right"/>
    </xf>
    <xf numFmtId="0" fontId="0" fillId="10" borderId="29" xfId="0" applyFont="1" applyFill="1" applyBorder="1" applyAlignment="1">
      <alignment/>
    </xf>
    <xf numFmtId="0" fontId="16" fillId="6" borderId="61" xfId="0" applyFont="1" applyFill="1" applyBorder="1" applyAlignment="1">
      <alignment/>
    </xf>
    <xf numFmtId="2" fontId="19" fillId="4" borderId="29" xfId="0" applyNumberFormat="1" applyFont="1" applyFill="1" applyBorder="1" applyAlignment="1">
      <alignment horizontal="center"/>
    </xf>
    <xf numFmtId="0" fontId="70" fillId="5" borderId="36" xfId="0" applyFont="1" applyFill="1" applyBorder="1" applyAlignment="1">
      <alignment horizontal="centerContinuous"/>
    </xf>
    <xf numFmtId="0" fontId="6" fillId="0" borderId="6" xfId="0" applyFont="1" applyBorder="1" applyAlignment="1">
      <alignment/>
    </xf>
    <xf numFmtId="0" fontId="71" fillId="4" borderId="12" xfId="0" applyFont="1" applyFill="1" applyBorder="1" applyAlignment="1">
      <alignment/>
    </xf>
    <xf numFmtId="0" fontId="3" fillId="0" borderId="27" xfId="0" applyFont="1" applyBorder="1" applyAlignment="1">
      <alignment horizontal="center"/>
    </xf>
    <xf numFmtId="2" fontId="9" fillId="0" borderId="18" xfId="0" applyNumberFormat="1" applyFont="1" applyFill="1" applyBorder="1" applyAlignment="1">
      <alignment horizontal="right"/>
    </xf>
    <xf numFmtId="0" fontId="9" fillId="0" borderId="48" xfId="0" applyFont="1" applyFill="1" applyBorder="1" applyAlignment="1">
      <alignment horizontal="center"/>
    </xf>
    <xf numFmtId="170" fontId="3" fillId="0" borderId="25" xfId="0" applyNumberFormat="1" applyFont="1" applyFill="1" applyBorder="1" applyAlignment="1">
      <alignment horizontal="right"/>
    </xf>
    <xf numFmtId="0" fontId="3" fillId="6" borderId="21" xfId="0" applyFont="1" applyFill="1" applyBorder="1" applyAlignment="1" quotePrefix="1">
      <alignment horizontal="center"/>
    </xf>
    <xf numFmtId="0" fontId="0" fillId="0" borderId="36" xfId="0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2" fillId="5" borderId="12" xfId="0" applyFont="1" applyFill="1" applyBorder="1" applyAlignment="1">
      <alignment/>
    </xf>
    <xf numFmtId="170" fontId="0" fillId="0" borderId="37" xfId="0" applyNumberFormat="1" applyFont="1" applyBorder="1" applyAlignment="1">
      <alignment horizontal="right"/>
    </xf>
    <xf numFmtId="170" fontId="3" fillId="0" borderId="6" xfId="0" applyNumberFormat="1" applyFont="1" applyBorder="1" applyAlignment="1" quotePrefix="1">
      <alignment horizontal="right" vertical="center"/>
    </xf>
    <xf numFmtId="170" fontId="3" fillId="0" borderId="40" xfId="0" applyNumberFormat="1" applyFont="1" applyBorder="1" applyAlignment="1" quotePrefix="1">
      <alignment horizontal="right" vertical="center"/>
    </xf>
    <xf numFmtId="170" fontId="3" fillId="0" borderId="40" xfId="0" applyNumberFormat="1" applyFont="1" applyBorder="1" applyAlignment="1">
      <alignment horizontal="right" vertical="center"/>
    </xf>
    <xf numFmtId="170" fontId="3" fillId="0" borderId="6" xfId="0" applyNumberFormat="1" applyFont="1" applyBorder="1" applyAlignment="1">
      <alignment horizontal="right" vertical="center"/>
    </xf>
    <xf numFmtId="170" fontId="3" fillId="0" borderId="6" xfId="0" applyNumberFormat="1" applyFont="1" applyFill="1" applyBorder="1" applyAlignment="1" quotePrefix="1">
      <alignment horizontal="right" vertical="center"/>
    </xf>
    <xf numFmtId="170" fontId="3" fillId="0" borderId="40" xfId="0" applyNumberFormat="1" applyFont="1" applyFill="1" applyBorder="1" applyAlignment="1" quotePrefix="1">
      <alignment horizontal="right" vertical="center"/>
    </xf>
    <xf numFmtId="170" fontId="3" fillId="0" borderId="48" xfId="0" applyNumberFormat="1" applyFont="1" applyFill="1" applyBorder="1" applyAlignment="1" quotePrefix="1">
      <alignment horizontal="right" vertical="center"/>
    </xf>
    <xf numFmtId="170" fontId="3" fillId="0" borderId="10" xfId="0" applyNumberFormat="1" applyFont="1" applyFill="1" applyBorder="1" applyAlignment="1">
      <alignment/>
    </xf>
    <xf numFmtId="170" fontId="3" fillId="0" borderId="19" xfId="0" applyNumberFormat="1" applyFont="1" applyFill="1" applyBorder="1" applyAlignment="1">
      <alignment/>
    </xf>
    <xf numFmtId="2" fontId="0" fillId="0" borderId="38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170" fontId="3" fillId="0" borderId="12" xfId="0" applyNumberFormat="1" applyFont="1" applyFill="1" applyBorder="1" applyAlignment="1">
      <alignment/>
    </xf>
    <xf numFmtId="2" fontId="21" fillId="4" borderId="51" xfId="0" applyNumberFormat="1" applyFont="1" applyFill="1" applyBorder="1" applyAlignment="1">
      <alignment horizontal="center"/>
    </xf>
    <xf numFmtId="0" fontId="3" fillId="7" borderId="38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3" fillId="13" borderId="38" xfId="0" applyFont="1" applyFill="1" applyBorder="1" applyAlignment="1">
      <alignment horizontal="center"/>
    </xf>
    <xf numFmtId="0" fontId="3" fillId="13" borderId="12" xfId="0" applyFont="1" applyFill="1" applyBorder="1" applyAlignment="1">
      <alignment horizontal="center"/>
    </xf>
    <xf numFmtId="0" fontId="3" fillId="13" borderId="27" xfId="0" applyFont="1" applyFill="1" applyBorder="1" applyAlignment="1">
      <alignment horizontal="center"/>
    </xf>
    <xf numFmtId="0" fontId="3" fillId="11" borderId="38" xfId="0" applyFont="1" applyFill="1" applyBorder="1" applyAlignment="1">
      <alignment horizontal="center"/>
    </xf>
    <xf numFmtId="0" fontId="3" fillId="11" borderId="12" xfId="0" applyFont="1" applyFill="1" applyBorder="1" applyAlignment="1">
      <alignment horizontal="center"/>
    </xf>
    <xf numFmtId="0" fontId="3" fillId="11" borderId="27" xfId="0" applyFont="1" applyFill="1" applyBorder="1" applyAlignment="1">
      <alignment horizontal="center"/>
    </xf>
    <xf numFmtId="0" fontId="3" fillId="4" borderId="38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170" fontId="3" fillId="0" borderId="26" xfId="0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right" vertical="center"/>
    </xf>
    <xf numFmtId="170" fontId="3" fillId="0" borderId="25" xfId="0" applyNumberFormat="1" applyFont="1" applyFill="1" applyBorder="1" applyAlignment="1">
      <alignment/>
    </xf>
    <xf numFmtId="0" fontId="0" fillId="4" borderId="39" xfId="0" applyFill="1" applyBorder="1" applyAlignment="1">
      <alignment/>
    </xf>
    <xf numFmtId="0" fontId="0" fillId="4" borderId="37" xfId="0" applyFill="1" applyBorder="1" applyAlignment="1">
      <alignment/>
    </xf>
    <xf numFmtId="170" fontId="3" fillId="0" borderId="25" xfId="0" applyNumberFormat="1" applyFont="1" applyFill="1" applyBorder="1" applyAlignment="1">
      <alignment horizontal="right" vertical="center"/>
    </xf>
    <xf numFmtId="170" fontId="3" fillId="0" borderId="27" xfId="0" applyNumberFormat="1" applyFont="1" applyFill="1" applyBorder="1" applyAlignment="1">
      <alignment/>
    </xf>
    <xf numFmtId="2" fontId="9" fillId="0" borderId="65" xfId="0" applyNumberFormat="1" applyFont="1" applyBorder="1" applyAlignment="1">
      <alignment/>
    </xf>
    <xf numFmtId="0" fontId="9" fillId="0" borderId="27" xfId="0" applyFont="1" applyBorder="1" applyAlignment="1">
      <alignment horizontal="center"/>
    </xf>
    <xf numFmtId="170" fontId="3" fillId="0" borderId="27" xfId="0" applyNumberFormat="1" applyFont="1" applyBorder="1" applyAlignment="1">
      <alignment/>
    </xf>
    <xf numFmtId="170" fontId="3" fillId="0" borderId="37" xfId="0" applyNumberFormat="1" applyFont="1" applyBorder="1" applyAlignment="1">
      <alignment horizontal="center"/>
    </xf>
    <xf numFmtId="170" fontId="3" fillId="0" borderId="27" xfId="0" applyNumberFormat="1" applyFont="1" applyBorder="1" applyAlignment="1" quotePrefix="1">
      <alignment horizontal="right" vertical="center"/>
    </xf>
    <xf numFmtId="0" fontId="8" fillId="0" borderId="40" xfId="0" applyFont="1" applyFill="1" applyBorder="1" applyAlignment="1">
      <alignment horizontal="center"/>
    </xf>
    <xf numFmtId="170" fontId="8" fillId="0" borderId="40" xfId="0" applyNumberFormat="1" applyFont="1" applyBorder="1" applyAlignment="1">
      <alignment/>
    </xf>
    <xf numFmtId="170" fontId="10" fillId="0" borderId="0" xfId="0" applyNumberFormat="1" applyFont="1" applyFill="1" applyBorder="1" applyAlignment="1">
      <alignment/>
    </xf>
    <xf numFmtId="170" fontId="8" fillId="0" borderId="40" xfId="0" applyNumberFormat="1" applyFont="1" applyBorder="1" applyAlignment="1">
      <alignment/>
    </xf>
    <xf numFmtId="170" fontId="3" fillId="0" borderId="38" xfId="0" applyNumberFormat="1" applyFont="1" applyBorder="1" applyAlignment="1">
      <alignment/>
    </xf>
    <xf numFmtId="170" fontId="10" fillId="0" borderId="6" xfId="0" applyNumberFormat="1" applyFont="1" applyBorder="1" applyAlignment="1">
      <alignment/>
    </xf>
    <xf numFmtId="170" fontId="3" fillId="0" borderId="38" xfId="0" applyNumberFormat="1" applyFont="1" applyBorder="1" applyAlignment="1" quotePrefix="1">
      <alignment horizontal="right" vertical="center"/>
    </xf>
    <xf numFmtId="170" fontId="3" fillId="0" borderId="38" xfId="0" applyNumberFormat="1" applyFont="1" applyFill="1" applyBorder="1" applyAlignment="1">
      <alignment/>
    </xf>
    <xf numFmtId="170" fontId="10" fillId="0" borderId="6" xfId="0" applyNumberFormat="1" applyFont="1" applyBorder="1" applyAlignment="1">
      <alignment horizontal="right"/>
    </xf>
    <xf numFmtId="170" fontId="3" fillId="0" borderId="27" xfId="0" applyNumberFormat="1" applyFont="1" applyFill="1" applyBorder="1" applyAlignment="1">
      <alignment/>
    </xf>
    <xf numFmtId="170" fontId="8" fillId="0" borderId="4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right" vertical="center"/>
    </xf>
    <xf numFmtId="2" fontId="8" fillId="0" borderId="9" xfId="0" applyNumberFormat="1" applyFont="1" applyBorder="1" applyAlignment="1">
      <alignment horizontal="right"/>
    </xf>
    <xf numFmtId="170" fontId="3" fillId="0" borderId="27" xfId="0" applyNumberFormat="1" applyFont="1" applyBorder="1" applyAlignment="1">
      <alignment horizontal="right"/>
    </xf>
    <xf numFmtId="170" fontId="8" fillId="0" borderId="40" xfId="0" applyNumberFormat="1" applyFont="1" applyBorder="1" applyAlignment="1">
      <alignment horizontal="right"/>
    </xf>
    <xf numFmtId="0" fontId="72" fillId="4" borderId="0" xfId="0" applyFont="1" applyFill="1" applyBorder="1" applyAlignment="1">
      <alignment horizontal="center"/>
    </xf>
    <xf numFmtId="170" fontId="10" fillId="0" borderId="40" xfId="0" applyNumberFormat="1" applyFont="1" applyBorder="1" applyAlignment="1" quotePrefix="1">
      <alignment horizontal="right" vertical="center"/>
    </xf>
    <xf numFmtId="170" fontId="8" fillId="12" borderId="0" xfId="0" applyNumberFormat="1" applyFont="1" applyFill="1" applyBorder="1" applyAlignment="1">
      <alignment/>
    </xf>
    <xf numFmtId="170" fontId="8" fillId="0" borderId="6" xfId="0" applyNumberFormat="1" applyFont="1" applyFill="1" applyBorder="1" applyAlignment="1" quotePrefix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right" vertical="center"/>
    </xf>
    <xf numFmtId="0" fontId="6" fillId="6" borderId="16" xfId="0" applyFont="1" applyFill="1" applyBorder="1" applyAlignment="1">
      <alignment horizontal="center"/>
    </xf>
    <xf numFmtId="17" fontId="3" fillId="6" borderId="72" xfId="0" applyNumberFormat="1" applyFont="1" applyFill="1" applyBorder="1" applyAlignment="1">
      <alignment horizontal="center"/>
    </xf>
    <xf numFmtId="17" fontId="3" fillId="6" borderId="70" xfId="0" applyNumberFormat="1" applyFont="1" applyFill="1" applyBorder="1" applyAlignment="1">
      <alignment horizontal="center"/>
    </xf>
    <xf numFmtId="0" fontId="24" fillId="4" borderId="36" xfId="0" applyFont="1" applyFill="1" applyBorder="1" applyAlignment="1">
      <alignment horizontal="center"/>
    </xf>
    <xf numFmtId="0" fontId="6" fillId="6" borderId="22" xfId="0" applyFont="1" applyFill="1" applyBorder="1" applyAlignment="1">
      <alignment horizontal="center"/>
    </xf>
    <xf numFmtId="0" fontId="34" fillId="6" borderId="0" xfId="0" applyFont="1" applyFill="1" applyBorder="1" applyAlignment="1">
      <alignment/>
    </xf>
    <xf numFmtId="0" fontId="34" fillId="6" borderId="40" xfId="0" applyFont="1" applyFill="1" applyBorder="1" applyAlignment="1">
      <alignment/>
    </xf>
    <xf numFmtId="0" fontId="12" fillId="6" borderId="0" xfId="0" applyFont="1" applyFill="1" applyBorder="1" applyAlignment="1">
      <alignment horizontal="center"/>
    </xf>
    <xf numFmtId="0" fontId="62" fillId="6" borderId="0" xfId="0" applyFont="1" applyFill="1" applyBorder="1" applyAlignment="1">
      <alignment horizontal="center"/>
    </xf>
    <xf numFmtId="0" fontId="62" fillId="6" borderId="40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170" fontId="3" fillId="14" borderId="41" xfId="0" applyNumberFormat="1" applyFont="1" applyFill="1" applyBorder="1" applyAlignment="1">
      <alignment horizontal="center"/>
    </xf>
    <xf numFmtId="0" fontId="19" fillId="4" borderId="41" xfId="0" applyFont="1" applyFill="1" applyBorder="1" applyAlignment="1">
      <alignment horizontal="center"/>
    </xf>
    <xf numFmtId="0" fontId="19" fillId="4" borderId="43" xfId="0" applyFont="1" applyFill="1" applyBorder="1" applyAlignment="1">
      <alignment horizontal="center"/>
    </xf>
    <xf numFmtId="0" fontId="65" fillId="4" borderId="4" xfId="0" applyFont="1" applyFill="1" applyBorder="1" applyAlignment="1">
      <alignment horizontal="center"/>
    </xf>
    <xf numFmtId="0" fontId="65" fillId="4" borderId="19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4" fillId="4" borderId="28" xfId="0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0" fontId="64" fillId="4" borderId="7" xfId="0" applyFont="1" applyFill="1" applyBorder="1" applyAlignment="1">
      <alignment horizontal="center"/>
    </xf>
    <xf numFmtId="0" fontId="64" fillId="4" borderId="1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44" xfId="0" applyFont="1" applyFill="1" applyBorder="1" applyAlignment="1">
      <alignment horizontal="center"/>
    </xf>
    <xf numFmtId="0" fontId="3" fillId="13" borderId="58" xfId="0" applyFont="1" applyFill="1" applyBorder="1" applyAlignment="1">
      <alignment horizontal="center"/>
    </xf>
    <xf numFmtId="0" fontId="3" fillId="13" borderId="29" xfId="0" applyFont="1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0" fontId="0" fillId="4" borderId="55" xfId="0" applyFill="1" applyBorder="1" applyAlignment="1">
      <alignment horizontal="center"/>
    </xf>
    <xf numFmtId="17" fontId="3" fillId="6" borderId="69" xfId="0" applyNumberFormat="1" applyFont="1" applyFill="1" applyBorder="1" applyAlignment="1">
      <alignment horizontal="center"/>
    </xf>
    <xf numFmtId="0" fontId="6" fillId="6" borderId="24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170" fontId="8" fillId="4" borderId="41" xfId="0" applyNumberFormat="1" applyFont="1" applyFill="1" applyBorder="1" applyAlignment="1">
      <alignment horizontal="center"/>
    </xf>
    <xf numFmtId="170" fontId="8" fillId="4" borderId="42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7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15" fillId="6" borderId="28" xfId="0" applyFont="1" applyFill="1" applyBorder="1" applyAlignment="1">
      <alignment horizontal="center"/>
    </xf>
    <xf numFmtId="0" fontId="15" fillId="6" borderId="59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0" fillId="11" borderId="74" xfId="0" applyFill="1" applyBorder="1" applyAlignment="1">
      <alignment horizontal="center"/>
    </xf>
    <xf numFmtId="0" fontId="0" fillId="11" borderId="63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170" fontId="41" fillId="6" borderId="9" xfId="0" applyNumberFormat="1" applyFont="1" applyFill="1" applyBorder="1" applyAlignment="1">
      <alignment horizontal="center"/>
    </xf>
    <xf numFmtId="170" fontId="41" fillId="6" borderId="0" xfId="0" applyNumberFormat="1" applyFont="1" applyFill="1" applyBorder="1" applyAlignment="1">
      <alignment horizontal="center"/>
    </xf>
    <xf numFmtId="170" fontId="41" fillId="6" borderId="10" xfId="0" applyNumberFormat="1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3" fillId="6" borderId="75" xfId="0" applyFont="1" applyFill="1" applyBorder="1" applyAlignment="1">
      <alignment horizontal="center"/>
    </xf>
    <xf numFmtId="0" fontId="3" fillId="6" borderId="33" xfId="0" applyFont="1" applyFill="1" applyBorder="1" applyAlignment="1">
      <alignment horizontal="center"/>
    </xf>
    <xf numFmtId="170" fontId="40" fillId="8" borderId="18" xfId="0" applyNumberFormat="1" applyFont="1" applyFill="1" applyBorder="1" applyAlignment="1">
      <alignment horizontal="center"/>
    </xf>
    <xf numFmtId="170" fontId="40" fillId="8" borderId="4" xfId="0" applyNumberFormat="1" applyFont="1" applyFill="1" applyBorder="1" applyAlignment="1">
      <alignment horizontal="center"/>
    </xf>
    <xf numFmtId="170" fontId="40" fillId="8" borderId="19" xfId="0" applyNumberFormat="1" applyFont="1" applyFill="1" applyBorder="1" applyAlignment="1">
      <alignment horizontal="center"/>
    </xf>
    <xf numFmtId="170" fontId="41" fillId="6" borderId="14" xfId="0" applyNumberFormat="1" applyFont="1" applyFill="1" applyBorder="1" applyAlignment="1">
      <alignment horizontal="center"/>
    </xf>
    <xf numFmtId="170" fontId="41" fillId="6" borderId="7" xfId="0" applyNumberFormat="1" applyFont="1" applyFill="1" applyBorder="1" applyAlignment="1">
      <alignment horizontal="center"/>
    </xf>
    <xf numFmtId="170" fontId="41" fillId="6" borderId="15" xfId="0" applyNumberFormat="1" applyFont="1" applyFill="1" applyBorder="1" applyAlignment="1">
      <alignment horizontal="center"/>
    </xf>
    <xf numFmtId="9" fontId="0" fillId="4" borderId="4" xfId="0" applyNumberFormat="1" applyFill="1" applyBorder="1" applyAlignment="1">
      <alignment/>
    </xf>
  </cellXfs>
  <cellStyles count="10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_CENTRO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3a  DECADE  AGOSTO   2023                                              TEMPERATURA</a:t>
            </a:r>
          </a:p>
        </c:rich>
      </c:tx>
      <c:layout>
        <c:manualLayout>
          <c:xMode val="factor"/>
          <c:yMode val="factor"/>
          <c:x val="-0.0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6"/>
          <c:y val="0.10725"/>
          <c:w val="0.813"/>
          <c:h val="0.84125"/>
        </c:manualLayout>
      </c:layout>
      <c:lineChart>
        <c:grouping val="standard"/>
        <c:varyColors val="0"/>
        <c:ser>
          <c:idx val="2"/>
          <c:order val="0"/>
          <c:tx>
            <c:v>Temp. max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'Pisa sud'!$B$28:$B$38</c:f>
              <c:strCache/>
            </c:strRef>
          </c:cat>
          <c:val>
            <c:numRef>
              <c:f>'Pisa sud'!$E$28:$E$38</c:f>
              <c:numCache/>
            </c:numRef>
          </c:val>
          <c:smooth val="0"/>
        </c:ser>
        <c:ser>
          <c:idx val="1"/>
          <c:order val="1"/>
          <c:tx>
            <c:v>Temp. med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'Pisa sud'!$B$28:$B$38</c:f>
              <c:strCache/>
            </c:strRef>
          </c:cat>
          <c:val>
            <c:numRef>
              <c:f>'Pisa sud'!$D$28:$D$38</c:f>
              <c:numCache/>
            </c:numRef>
          </c:val>
          <c:smooth val="0"/>
        </c:ser>
        <c:ser>
          <c:idx val="0"/>
          <c:order val="2"/>
          <c:tx>
            <c:v>Temp. min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'Pisa sud'!$B$28:$B$38</c:f>
              <c:strCache/>
            </c:strRef>
          </c:cat>
          <c:val>
            <c:numRef>
              <c:f>'Pisa sud'!$C$28:$C$38</c:f>
              <c:numCache/>
            </c:numRef>
          </c:val>
          <c:smooth val="0"/>
        </c:ser>
        <c:axId val="18220015"/>
        <c:axId val="29762408"/>
      </c:lineChart>
      <c:catAx>
        <c:axId val="18220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PISA SUD                                                                          NERELLI  A.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9762408"/>
        <c:crossesAt val="-20"/>
        <c:auto val="1"/>
        <c:lblOffset val="100"/>
        <c:noMultiLvlLbl val="0"/>
      </c:catAx>
      <c:valAx>
        <c:axId val="29762408"/>
        <c:scaling>
          <c:orientation val="minMax"/>
          <c:max val="42"/>
          <c:min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8220015"/>
        <c:crossesAt val="1"/>
        <c:crossBetween val="midCat"/>
        <c:dispUnits/>
        <c:majorUnit val="2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25"/>
          <c:y val="0.44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A0E0E0"/>
        </a:gs>
      </a:gsLst>
      <a:lin ang="5400000" scaled="1"/>
    </a:gradFill>
  </c:spPr>
  <c:txPr>
    <a:bodyPr vert="horz" rot="0"/>
    <a:lstStyle/>
    <a:p>
      <a:pPr>
        <a:defRPr lang="en-US" cap="none" sz="2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2a  DECADE   AGOSTO  2023                                     TEMPERATURA</a:t>
            </a:r>
          </a:p>
        </c:rich>
      </c:tx>
      <c:layout>
        <c:manualLayout>
          <c:xMode val="factor"/>
          <c:yMode val="factor"/>
          <c:x val="-0.03125"/>
          <c:y val="0.006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6"/>
          <c:y val="0.11825"/>
          <c:w val="0.8035"/>
          <c:h val="0.823"/>
        </c:manualLayout>
      </c:layout>
      <c:lineChart>
        <c:grouping val="standard"/>
        <c:varyColors val="0"/>
        <c:ser>
          <c:idx val="2"/>
          <c:order val="0"/>
          <c:tx>
            <c:v>Temp. max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'Pisa sud'!$B$18:$B$27</c:f>
              <c:strCache/>
            </c:strRef>
          </c:cat>
          <c:val>
            <c:numRef>
              <c:f>'Pisa sud'!$E$18:$E$27</c:f>
              <c:numCache/>
            </c:numRef>
          </c:val>
          <c:smooth val="0"/>
        </c:ser>
        <c:ser>
          <c:idx val="1"/>
          <c:order val="1"/>
          <c:tx>
            <c:v>Temp. med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'Pisa sud'!$B$18:$B$27</c:f>
              <c:strCache/>
            </c:strRef>
          </c:cat>
          <c:val>
            <c:numRef>
              <c:f>'Pisa sud'!$D$18:$D$27</c:f>
              <c:numCache/>
            </c:numRef>
          </c:val>
          <c:smooth val="0"/>
        </c:ser>
        <c:ser>
          <c:idx val="0"/>
          <c:order val="2"/>
          <c:tx>
            <c:v>Temp. min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'Pisa sud'!$B$18:$B$27</c:f>
              <c:strCache/>
            </c:strRef>
          </c:cat>
          <c:val>
            <c:numRef>
              <c:f>'Pisa sud'!$C$18:$C$27</c:f>
              <c:numCache/>
            </c:numRef>
          </c:val>
          <c:smooth val="0"/>
        </c:ser>
        <c:marker val="1"/>
        <c:axId val="24909523"/>
        <c:axId val="22859116"/>
      </c:lineChart>
      <c:catAx>
        <c:axId val="24909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PISA  SUD                                                                       NERELLI A.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2859116"/>
        <c:crossesAt val="-20"/>
        <c:auto val="1"/>
        <c:lblOffset val="100"/>
        <c:noMultiLvlLbl val="0"/>
      </c:catAx>
      <c:valAx>
        <c:axId val="22859116"/>
        <c:scaling>
          <c:orientation val="minMax"/>
          <c:max val="40"/>
          <c:min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4909523"/>
        <c:crossesAt val="1"/>
        <c:crossBetween val="midCat"/>
        <c:dispUnits/>
        <c:majorUnit val="2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25"/>
          <c:y val="0.469"/>
          <c:w val="0.119"/>
          <c:h val="0.0927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CC"/>
        </a:gs>
      </a:gsLst>
      <a:lin ang="5400000" scaled="1"/>
    </a:gradFill>
  </c:spPr>
  <c:txPr>
    <a:bodyPr vert="horz" rot="0"/>
    <a:lstStyle/>
    <a:p>
      <a:pPr>
        <a:defRPr lang="en-US" cap="none" sz="2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1a  DECADE  AGOSTO  2023                 PRECIPITAZIONI  ED ACCUMULI     </a:t>
            </a:r>
          </a:p>
        </c:rich>
      </c:tx>
      <c:layout>
        <c:manualLayout>
          <c:xMode val="factor"/>
          <c:yMode val="factor"/>
          <c:x val="-0.063"/>
          <c:y val="0.00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825"/>
          <c:y val="0.107"/>
          <c:w val="0.78125"/>
          <c:h val="0.79125"/>
        </c:manualLayout>
      </c:layout>
      <c:barChart>
        <c:barDir val="col"/>
        <c:grouping val="clustered"/>
        <c:varyColors val="0"/>
        <c:ser>
          <c:idx val="0"/>
          <c:order val="0"/>
          <c:tx>
            <c:v>Precipitazioni</c:v>
          </c:tx>
          <c:spPr>
            <a:gradFill rotWithShape="1">
              <a:gsLst>
                <a:gs pos="0">
                  <a:srgbClr val="00FFFF"/>
                </a:gs>
                <a:gs pos="100000">
                  <a:srgbClr val="007575"/>
                </a:gs>
              </a:gsLst>
              <a:lin ang="5400000" scaled="1"/>
            </a:gra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'Pisa sud'!$G$8:$G$17</c:f>
              <c:strCache/>
            </c:strRef>
          </c:cat>
          <c:val>
            <c:numRef>
              <c:f>'Pisa sud'!$H$8:$H$17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70"/>
        <c:axId val="4405453"/>
        <c:axId val="39649078"/>
      </c:barChart>
      <c:lineChart>
        <c:grouping val="standard"/>
        <c:varyColors val="0"/>
        <c:ser>
          <c:idx val="1"/>
          <c:order val="1"/>
          <c:tx>
            <c:v>Precipit. cumul.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'Pisa sud'!$G$8:$G$17</c:f>
              <c:strCache/>
            </c:strRef>
          </c:cat>
          <c:val>
            <c:numRef>
              <c:f>'Pisa sud'!$I$8:$I$17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21297383"/>
        <c:axId val="57458720"/>
      </c:lineChart>
      <c:catAx>
        <c:axId val="4405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PISA  SUD                                                                NERELLI  A.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649078"/>
        <c:crossesAt val="0"/>
        <c:auto val="1"/>
        <c:lblOffset val="100"/>
        <c:noMultiLvlLbl val="0"/>
      </c:catAx>
      <c:valAx>
        <c:axId val="39649078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mm H2O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405453"/>
        <c:crossesAt val="1"/>
        <c:crossBetween val="between"/>
        <c:dispUnits/>
        <c:majorUnit val="0.5"/>
        <c:minorUnit val="0.1"/>
      </c:valAx>
      <c:catAx>
        <c:axId val="21297383"/>
        <c:scaling>
          <c:orientation val="minMax"/>
        </c:scaling>
        <c:axPos val="b"/>
        <c:delete val="1"/>
        <c:majorTickMark val="in"/>
        <c:minorTickMark val="none"/>
        <c:tickLblPos val="nextTo"/>
        <c:crossAx val="57458720"/>
        <c:crossesAt val="0"/>
        <c:auto val="0"/>
        <c:lblOffset val="100"/>
        <c:noMultiLvlLbl val="0"/>
      </c:catAx>
      <c:valAx>
        <c:axId val="57458720"/>
        <c:scaling>
          <c:orientation val="minMax"/>
          <c:max val="4"/>
          <c:min val="0"/>
        </c:scaling>
        <c:axPos val="l"/>
        <c:delete val="0"/>
        <c:numFmt formatCode="0.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1297383"/>
        <c:crosses val="max"/>
        <c:crossBetween val="between"/>
        <c:dispUnits/>
        <c:majorUnit val="0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25"/>
          <c:y val="0.48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0"/>
        </a:gs>
      </a:gsLst>
      <a:lin ang="5400000" scaled="1"/>
    </a:gradFill>
  </c:spPr>
  <c:txPr>
    <a:bodyPr vert="horz" rot="0"/>
    <a:lstStyle/>
    <a:p>
      <a:pPr>
        <a:defRPr lang="en-US" cap="none" sz="2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1a  DECADE  AGOSTO    2023                                                UMIDITA' RELATIVA</a:t>
            </a:r>
          </a:p>
        </c:rich>
      </c:tx>
      <c:layout>
        <c:manualLayout>
          <c:xMode val="factor"/>
          <c:yMode val="factor"/>
          <c:x val="-0.03175"/>
          <c:y val="0.006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3675"/>
          <c:y val="0.08375"/>
          <c:w val="0.8355"/>
          <c:h val="0.859"/>
        </c:manualLayout>
      </c:layout>
      <c:lineChart>
        <c:grouping val="standard"/>
        <c:varyColors val="0"/>
        <c:ser>
          <c:idx val="0"/>
          <c:order val="0"/>
          <c:tx>
            <c:v>Ur max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'Pisa sud'!$K$8:$K$17</c:f>
              <c:strCache/>
            </c:strRef>
          </c:cat>
          <c:val>
            <c:numRef>
              <c:f>'Pisa sud'!$L$8:$L$17</c:f>
              <c:numCache/>
            </c:numRef>
          </c:val>
          <c:smooth val="0"/>
        </c:ser>
        <c:ser>
          <c:idx val="1"/>
          <c:order val="1"/>
          <c:tx>
            <c:v>Ur med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'Pisa sud'!$K$8:$K$17</c:f>
              <c:strCache/>
            </c:strRef>
          </c:cat>
          <c:val>
            <c:numRef>
              <c:f>'Pisa sud'!$M$8:$M$17</c:f>
              <c:numCache/>
            </c:numRef>
          </c:val>
          <c:smooth val="0"/>
        </c:ser>
        <c:ser>
          <c:idx val="2"/>
          <c:order val="2"/>
          <c:tx>
            <c:v>Ur min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'Pisa sud'!$K$8:$K$17</c:f>
              <c:strCache/>
            </c:strRef>
          </c:cat>
          <c:val>
            <c:numRef>
              <c:f>'Pisa sud'!$N$8:$N$17</c:f>
              <c:numCache/>
            </c:numRef>
          </c:val>
          <c:smooth val="0"/>
        </c:ser>
        <c:axId val="47366433"/>
        <c:axId val="23644714"/>
      </c:lineChart>
      <c:catAx>
        <c:axId val="47366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PISA SUD                                                                       NERELLI  A.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644714"/>
        <c:crossesAt val="0"/>
        <c:auto val="1"/>
        <c:lblOffset val="100"/>
        <c:noMultiLvlLbl val="0"/>
      </c:catAx>
      <c:valAx>
        <c:axId val="23644714"/>
        <c:scaling>
          <c:orientation val="minMax"/>
          <c:max val="1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UR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366433"/>
        <c:crossesAt val="1"/>
        <c:crossBetween val="midCat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5"/>
          <c:y val="0.45525"/>
          <c:w val="0.10375"/>
          <c:h val="0.09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0"/>
        </a:gs>
      </a:gsLst>
      <a:lin ang="5400000" scaled="1"/>
    </a:gradFill>
  </c:spPr>
  <c:txPr>
    <a:bodyPr vert="horz" rot="0"/>
    <a:lstStyle/>
    <a:p>
      <a:pPr>
        <a:defRPr lang="en-US" cap="none" sz="2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TEMPERATURA  DI  RUGIADA                                         AGOSTO    2023</a:t>
            </a:r>
          </a:p>
        </c:rich>
      </c:tx>
      <c:layout>
        <c:manualLayout>
          <c:xMode val="factor"/>
          <c:yMode val="factor"/>
          <c:x val="-0.013"/>
          <c:y val="0.009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15"/>
          <c:y val="0.106"/>
          <c:w val="0.844"/>
          <c:h val="0.78975"/>
        </c:manualLayout>
      </c:layout>
      <c:lineChart>
        <c:grouping val="standard"/>
        <c:varyColors val="0"/>
        <c:ser>
          <c:idx val="3"/>
          <c:order val="0"/>
          <c:tx>
            <c:v>Td max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'Pisa sud'!$AL$8:$AL$38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Td med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'Pisa sud'!$AK$8:$AK$38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Td min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'Pisa sud'!$AJ$8:$AJ$38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1475835"/>
        <c:axId val="36173652"/>
      </c:lineChart>
      <c:catAx>
        <c:axId val="11475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PISA  SUD                                                               NERELLI  A.</a:t>
                </a:r>
              </a:p>
            </c:rich>
          </c:tx>
          <c:layout>
            <c:manualLayout>
              <c:xMode val="factor"/>
              <c:yMode val="factor"/>
              <c:x val="-0.01"/>
              <c:y val="-0.003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173652"/>
        <c:crossesAt val="-30"/>
        <c:auto val="1"/>
        <c:lblOffset val="100"/>
        <c:noMultiLvlLbl val="0"/>
      </c:catAx>
      <c:valAx>
        <c:axId val="36173652"/>
        <c:scaling>
          <c:orientation val="minMax"/>
          <c:max val="32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° C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1475835"/>
        <c:crossesAt val="1"/>
        <c:crossBetween val="midCat"/>
        <c:dispUnits/>
        <c:majorUnit val="2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75"/>
          <c:y val="0.45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</c:spPr>
  <c:txPr>
    <a:bodyPr vert="horz" rot="0"/>
    <a:lstStyle/>
    <a:p>
      <a:pPr>
        <a:defRPr lang="en-US" cap="none" sz="2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2a  DECADE  AGOSTO  2023                                  UMIDITA'  RELATIVA</a:t>
            </a:r>
          </a:p>
        </c:rich>
      </c:tx>
      <c:layout>
        <c:manualLayout>
          <c:xMode val="factor"/>
          <c:yMode val="factor"/>
          <c:x val="-0.059"/>
          <c:y val="0.006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775"/>
          <c:y val="0.09275"/>
          <c:w val="0.822"/>
          <c:h val="0.84825"/>
        </c:manualLayout>
      </c:layout>
      <c:lineChart>
        <c:grouping val="standard"/>
        <c:varyColors val="0"/>
        <c:ser>
          <c:idx val="0"/>
          <c:order val="0"/>
          <c:tx>
            <c:v>Ur max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'Pisa sud'!$K$18:$K$27</c:f>
              <c:strCache/>
            </c:strRef>
          </c:cat>
          <c:val>
            <c:numRef>
              <c:f>'Pisa sud'!$L$18:$L$27</c:f>
              <c:numCache/>
            </c:numRef>
          </c:val>
          <c:smooth val="0"/>
        </c:ser>
        <c:ser>
          <c:idx val="1"/>
          <c:order val="1"/>
          <c:tx>
            <c:v>Ur med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'Pisa sud'!$K$18:$K$27</c:f>
              <c:strCache/>
            </c:strRef>
          </c:cat>
          <c:val>
            <c:numRef>
              <c:f>'Pisa sud'!$M$18:$M$27</c:f>
              <c:numCache/>
            </c:numRef>
          </c:val>
          <c:smooth val="0"/>
        </c:ser>
        <c:ser>
          <c:idx val="2"/>
          <c:order val="2"/>
          <c:tx>
            <c:v>Ur min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'Pisa sud'!$K$18:$K$27</c:f>
              <c:strCache/>
            </c:strRef>
          </c:cat>
          <c:val>
            <c:numRef>
              <c:f>'Pisa sud'!$N$18:$N$27</c:f>
              <c:numCache/>
            </c:numRef>
          </c:val>
          <c:smooth val="0"/>
        </c:ser>
        <c:axId val="57127413"/>
        <c:axId val="44384670"/>
      </c:lineChart>
      <c:catAx>
        <c:axId val="57127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PISA SUD                                                                NERELLI  A.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4384670"/>
        <c:crossesAt val="0"/>
        <c:auto val="1"/>
        <c:lblOffset val="100"/>
        <c:noMultiLvlLbl val="0"/>
      </c:catAx>
      <c:valAx>
        <c:axId val="44384670"/>
        <c:scaling>
          <c:orientation val="minMax"/>
          <c:max val="1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% UR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7127413"/>
        <c:crossesAt val="1"/>
        <c:crossBetween val="midCat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5"/>
          <c:y val="0.45075"/>
          <c:w val="0.10375"/>
          <c:h val="0.09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CC"/>
        </a:gs>
      </a:gsLst>
      <a:lin ang="5400000" scaled="1"/>
    </a:gradFill>
  </c:spPr>
  <c:txPr>
    <a:bodyPr vert="horz" rot="0"/>
    <a:lstStyle/>
    <a:p>
      <a:pPr>
        <a:defRPr lang="en-US" cap="none" sz="2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3a  DECADE  AGOSTO  2023                                               UMIDITA'  RELATIVA</a:t>
            </a:r>
          </a:p>
        </c:rich>
      </c:tx>
      <c:layout>
        <c:manualLayout>
          <c:xMode val="factor"/>
          <c:yMode val="factor"/>
          <c:x val="-0.00775"/>
          <c:y val="-0.001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425"/>
          <c:y val="0.09875"/>
          <c:w val="0.8385"/>
          <c:h val="0.844"/>
        </c:manualLayout>
      </c:layout>
      <c:lineChart>
        <c:grouping val="standard"/>
        <c:varyColors val="0"/>
        <c:ser>
          <c:idx val="0"/>
          <c:order val="0"/>
          <c:tx>
            <c:v>Ur max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'Pisa sud'!$K$28:$K$38</c:f>
              <c:strCache/>
            </c:strRef>
          </c:cat>
          <c:val>
            <c:numRef>
              <c:f>'Pisa sud'!$L$28:$L$38</c:f>
              <c:numCache/>
            </c:numRef>
          </c:val>
          <c:smooth val="0"/>
        </c:ser>
        <c:ser>
          <c:idx val="1"/>
          <c:order val="1"/>
          <c:tx>
            <c:v>Ur med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'Pisa sud'!$K$28:$K$38</c:f>
              <c:strCache/>
            </c:strRef>
          </c:cat>
          <c:val>
            <c:numRef>
              <c:f>'Pisa sud'!$M$28:$M$38</c:f>
              <c:numCache/>
            </c:numRef>
          </c:val>
          <c:smooth val="0"/>
        </c:ser>
        <c:ser>
          <c:idx val="2"/>
          <c:order val="2"/>
          <c:tx>
            <c:v>Ur min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'Pisa sud'!$K$28:$K$38</c:f>
              <c:strCache/>
            </c:strRef>
          </c:cat>
          <c:val>
            <c:numRef>
              <c:f>'Pisa sud'!$N$28:$N$38</c:f>
              <c:numCache/>
            </c:numRef>
          </c:val>
          <c:smooth val="0"/>
        </c:ser>
        <c:axId val="63917711"/>
        <c:axId val="38388488"/>
      </c:lineChart>
      <c:catAx>
        <c:axId val="63917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PISA  SUD                                                                      NERELLI  A.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8388488"/>
        <c:crossesAt val="0"/>
        <c:auto val="1"/>
        <c:lblOffset val="100"/>
        <c:noMultiLvlLbl val="0"/>
      </c:catAx>
      <c:valAx>
        <c:axId val="38388488"/>
        <c:scaling>
          <c:orientation val="minMax"/>
          <c:max val="1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UR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63917711"/>
        <c:crossesAt val="1"/>
        <c:crossBetween val="midCat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25"/>
          <c:y val="0.464"/>
          <c:w val="0.0905"/>
          <c:h val="0.09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A0E0E0"/>
        </a:gs>
      </a:gsLst>
      <a:lin ang="5400000" scaled="1"/>
    </a:gradFill>
  </c:spPr>
  <c:txPr>
    <a:bodyPr vert="horz" rot="0"/>
    <a:lstStyle/>
    <a:p>
      <a:pPr>
        <a:defRPr lang="en-US" cap="none" sz="2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1a  DECADE   AGOSTO  2023                              TEMPERATURA DI RUGIADA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8"/>
          <c:y val="0.094"/>
          <c:w val="0.812"/>
          <c:h val="0.83125"/>
        </c:manualLayout>
      </c:layout>
      <c:lineChart>
        <c:grouping val="standard"/>
        <c:varyColors val="0"/>
        <c:ser>
          <c:idx val="2"/>
          <c:order val="0"/>
          <c:tx>
            <c:v>Td max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'Pisa sud'!$AI$8:$AI$17</c:f>
              <c:strCache/>
            </c:strRef>
          </c:cat>
          <c:val>
            <c:numRef>
              <c:f>'Pisa sud'!$AL$8:$AL$17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Td med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'Pisa sud'!$AI$8:$AI$17</c:f>
              <c:strCache/>
            </c:strRef>
          </c:cat>
          <c:val>
            <c:numRef>
              <c:f>'Pisa sud'!$AK$8:$AK$17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v>Td min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'Pisa sud'!$AI$8:$AI$17</c:f>
              <c:strCache/>
            </c:strRef>
          </c:cat>
          <c:val>
            <c:numRef>
              <c:f>'Pisa sud'!$AJ$8:$AJ$17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9952073"/>
        <c:axId val="22459794"/>
      </c:lineChart>
      <c:catAx>
        <c:axId val="9952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PISA  SUD                                                                NERELLI  A.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2459794"/>
        <c:crossesAt val="-30"/>
        <c:auto val="1"/>
        <c:lblOffset val="100"/>
        <c:noMultiLvlLbl val="0"/>
      </c:catAx>
      <c:valAx>
        <c:axId val="22459794"/>
        <c:scaling>
          <c:orientation val="minMax"/>
          <c:max val="26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° C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9952073"/>
        <c:crossesAt val="1"/>
        <c:crossBetween val="midCat"/>
        <c:dispUnits/>
        <c:majorUnit val="2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75"/>
          <c:y val="0.477"/>
          <c:w val="0.1035"/>
          <c:h val="0.094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0"/>
        </a:gs>
      </a:gsLst>
      <a:lin ang="5400000" scaled="1"/>
    </a:gradFill>
  </c:spPr>
  <c:txPr>
    <a:bodyPr vert="horz" rot="0"/>
    <a:lstStyle/>
    <a:p>
      <a:pPr>
        <a:defRPr lang="en-US" cap="none" sz="2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3a  DECADE   AGOSTO  2023                                   TEMPERATURA DI RUGIADA</a:t>
            </a:r>
          </a:p>
        </c:rich>
      </c:tx>
      <c:layout>
        <c:manualLayout>
          <c:xMode val="factor"/>
          <c:yMode val="factor"/>
          <c:x val="-0.010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55"/>
          <c:y val="0.10975"/>
          <c:w val="0.839"/>
          <c:h val="0.82775"/>
        </c:manualLayout>
      </c:layout>
      <c:lineChart>
        <c:grouping val="standard"/>
        <c:varyColors val="0"/>
        <c:ser>
          <c:idx val="2"/>
          <c:order val="0"/>
          <c:tx>
            <c:v>Td max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'Pisa sud'!$AI$28:$AI$38</c:f>
              <c:strCache/>
            </c:strRef>
          </c:cat>
          <c:val>
            <c:numRef>
              <c:f>'Pisa sud'!$AL$28:$AL$38</c:f>
              <c:numCache/>
            </c:numRef>
          </c:val>
          <c:smooth val="0"/>
        </c:ser>
        <c:ser>
          <c:idx val="1"/>
          <c:order val="1"/>
          <c:tx>
            <c:v>Td med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'Pisa sud'!$AI$28:$AI$38</c:f>
              <c:strCache/>
            </c:strRef>
          </c:cat>
          <c:val>
            <c:numRef>
              <c:f>'Pisa sud'!$AK$28:$AK$38</c:f>
              <c:numCache/>
            </c:numRef>
          </c:val>
          <c:smooth val="0"/>
        </c:ser>
        <c:ser>
          <c:idx val="0"/>
          <c:order val="2"/>
          <c:tx>
            <c:v>Td min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'Pisa sud'!$AI$28:$AI$38</c:f>
              <c:strCache/>
            </c:strRef>
          </c:cat>
          <c:val>
            <c:numRef>
              <c:f>'Pisa sud'!$AJ$28:$AJ$38</c:f>
              <c:numCache/>
            </c:numRef>
          </c:val>
          <c:smooth val="0"/>
        </c:ser>
        <c:axId val="811555"/>
        <c:axId val="7303996"/>
      </c:lineChart>
      <c:catAx>
        <c:axId val="811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PISA  SUD                                                                    NERELLI  A.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303996"/>
        <c:crossesAt val="-20"/>
        <c:auto val="1"/>
        <c:lblOffset val="100"/>
        <c:noMultiLvlLbl val="0"/>
      </c:catAx>
      <c:valAx>
        <c:axId val="7303996"/>
        <c:scaling>
          <c:orientation val="minMax"/>
          <c:max val="30"/>
          <c:min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° C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11555"/>
        <c:crossesAt val="1"/>
        <c:crossBetween val="midCat"/>
        <c:dispUnits/>
        <c:majorUnit val="2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75"/>
          <c:y val="0.4495"/>
          <c:w val="0.09475"/>
          <c:h val="0.0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A0E0E0"/>
        </a:gs>
      </a:gsLst>
      <a:lin ang="5400000" scaled="1"/>
    </a:gradFill>
  </c:spPr>
  <c:txPr>
    <a:bodyPr vert="horz" rot="0"/>
    <a:lstStyle/>
    <a:p>
      <a:pPr>
        <a:defRPr lang="en-US" cap="none" sz="2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VELOCITA'  MAX E MEDIA DEL VENTO                       AGOSTO   2023</a:t>
            </a:r>
          </a:p>
        </c:rich>
      </c:tx>
      <c:layout>
        <c:manualLayout>
          <c:xMode val="factor"/>
          <c:yMode val="factor"/>
          <c:x val="-0.02725"/>
          <c:y val="0.00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61"/>
          <c:y val="0.107"/>
          <c:w val="0.82025"/>
          <c:h val="0.8235"/>
        </c:manualLayout>
      </c:layout>
      <c:barChart>
        <c:barDir val="col"/>
        <c:grouping val="clustered"/>
        <c:varyColors val="0"/>
        <c:ser>
          <c:idx val="0"/>
          <c:order val="0"/>
          <c:tx>
            <c:v>Vel. max</c:v>
          </c:tx>
          <c:spPr>
            <a:gradFill rotWithShape="1">
              <a:gsLst>
                <a:gs pos="0">
                  <a:srgbClr val="8080FF"/>
                </a:gs>
                <a:gs pos="100000">
                  <a:srgbClr val="FFFFFF"/>
                </a:gs>
              </a:gsLst>
              <a:lin ang="5400000" scaled="1"/>
            </a:gra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'Pisa sud'!$Q$8:$Q$38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2"/>
          <c:order val="1"/>
          <c:tx>
            <c:v>Vel. med</c:v>
          </c:tx>
          <c:spPr>
            <a:gradFill rotWithShape="1">
              <a:gsLst>
                <a:gs pos="0">
                  <a:srgbClr val="FFFF00"/>
                </a:gs>
                <a:gs pos="100000">
                  <a:srgbClr val="996633"/>
                </a:gs>
              </a:gsLst>
              <a:lin ang="5400000" scaled="1"/>
            </a:gra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'Pisa sud'!$S$8:$S$38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overlap val="100"/>
        <c:gapWidth val="50"/>
        <c:axId val="65735965"/>
        <c:axId val="54752774"/>
      </c:barChart>
      <c:catAx>
        <c:axId val="65735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PISA  SUD                                                                    NERELLI  A.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4752774"/>
        <c:crossesAt val="0"/>
        <c:auto val="1"/>
        <c:lblOffset val="100"/>
        <c:noMultiLvlLbl val="0"/>
      </c:catAx>
      <c:valAx>
        <c:axId val="54752774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 M/S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6573596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4755"/>
          <c:w val="0.087"/>
          <c:h val="0.064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</c:spPr>
  <c:txPr>
    <a:bodyPr vert="horz" rot="0"/>
    <a:lstStyle/>
    <a:p>
      <a:pPr>
        <a:defRPr lang="en-US" cap="none" sz="2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1a  DECADE   AGOSTO    2023                              VELOCITA'  VENTO MED E MAX   </a:t>
            </a:r>
          </a:p>
        </c:rich>
      </c:tx>
      <c:layout>
        <c:manualLayout>
          <c:xMode val="factor"/>
          <c:yMode val="factor"/>
          <c:x val="-0.03175"/>
          <c:y val="0.004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7075"/>
          <c:y val="0.11425"/>
          <c:w val="0.7895"/>
          <c:h val="0.82025"/>
        </c:manualLayout>
      </c:layout>
      <c:barChart>
        <c:barDir val="col"/>
        <c:grouping val="clustered"/>
        <c:varyColors val="0"/>
        <c:ser>
          <c:idx val="0"/>
          <c:order val="0"/>
          <c:tx>
            <c:v>Vel.  max</c:v>
          </c:tx>
          <c:spPr>
            <a:gradFill rotWithShape="1">
              <a:gsLst>
                <a:gs pos="0">
                  <a:srgbClr val="8080FF"/>
                </a:gs>
                <a:gs pos="100000">
                  <a:srgbClr val="FFFFFF"/>
                </a:gs>
              </a:gsLst>
              <a:lin ang="5400000" scaled="1"/>
            </a:gra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'Pisa sud'!$O$8:$P$17</c:f>
              <c:multiLvlStrCache/>
            </c:multiLvlStrRef>
          </c:cat>
          <c:val>
            <c:numRef>
              <c:f>'Pisa sud'!$Q$8:$Q$17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v>Vel.  med</c:v>
          </c:tx>
          <c:spPr>
            <a:gradFill rotWithShape="1">
              <a:gsLst>
                <a:gs pos="0">
                  <a:srgbClr val="FFFF99"/>
                </a:gs>
                <a:gs pos="100000">
                  <a:srgbClr val="996666"/>
                </a:gs>
              </a:gsLst>
              <a:lin ang="5400000" scaled="1"/>
            </a:gra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'Pisa sud'!$O$8:$P$17</c:f>
              <c:multiLvlStrCache/>
            </c:multiLvlStrRef>
          </c:cat>
          <c:val>
            <c:numRef>
              <c:f>'Pisa sud'!$S$8:$S$17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50"/>
        <c:axId val="23012919"/>
        <c:axId val="5789680"/>
      </c:barChart>
      <c:catAx>
        <c:axId val="23012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PISA SUD                                                                 NERELLI  A.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89680"/>
        <c:crossesAt val="0"/>
        <c:auto val="1"/>
        <c:lblOffset val="100"/>
        <c:noMultiLvlLbl val="0"/>
      </c:catAx>
      <c:valAx>
        <c:axId val="5789680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M/S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3012919"/>
        <c:crossesAt val="1"/>
        <c:crossBetween val="between"/>
        <c:dispUnits/>
        <c:majorUnit val="2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75"/>
          <c:y val="0.4985"/>
          <c:w val="0.1005"/>
          <c:h val="0.064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0"/>
        </a:gs>
      </a:gsLst>
      <a:lin ang="5400000" scaled="1"/>
    </a:gradFill>
  </c:spPr>
  <c:txPr>
    <a:bodyPr vert="horz" rot="0"/>
    <a:lstStyle/>
    <a:p>
      <a:pPr>
        <a:defRPr lang="en-US" cap="none" sz="2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TEMPERATURA                                              AGOSTO    2023</a:t>
            </a:r>
          </a:p>
        </c:rich>
      </c:tx>
      <c:layout>
        <c:manualLayout>
          <c:xMode val="factor"/>
          <c:yMode val="factor"/>
          <c:x val="-0.035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525"/>
          <c:y val="0.1115"/>
          <c:w val="0.81875"/>
          <c:h val="0.831"/>
        </c:manualLayout>
      </c:layout>
      <c:lineChart>
        <c:grouping val="standard"/>
        <c:varyColors val="0"/>
        <c:ser>
          <c:idx val="2"/>
          <c:order val="0"/>
          <c:tx>
            <c:v>Temp. max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'Pisa sud'!$E$8:$E$38</c:f>
              <c:numCache/>
            </c:numRef>
          </c:val>
          <c:smooth val="0"/>
        </c:ser>
        <c:ser>
          <c:idx val="1"/>
          <c:order val="1"/>
          <c:tx>
            <c:v>Temp. med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'Pisa sud'!$D$8:$D$38</c:f>
              <c:numCache/>
            </c:numRef>
          </c:val>
          <c:smooth val="0"/>
        </c:ser>
        <c:ser>
          <c:idx val="0"/>
          <c:order val="2"/>
          <c:tx>
            <c:v>Temp. min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'Pisa sud'!$C$8:$C$38</c:f>
              <c:numCache/>
            </c:numRef>
          </c:val>
          <c:smooth val="0"/>
        </c:ser>
        <c:axId val="66535081"/>
        <c:axId val="61944818"/>
      </c:lineChart>
      <c:catAx>
        <c:axId val="66535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PISA  SUD                                                                                NERELLI  A.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944818"/>
        <c:crossesAt val="-20"/>
        <c:auto val="1"/>
        <c:lblOffset val="100"/>
        <c:noMultiLvlLbl val="0"/>
      </c:catAx>
      <c:valAx>
        <c:axId val="61944818"/>
        <c:scaling>
          <c:orientation val="minMax"/>
          <c:max val="44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° C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6535081"/>
        <c:crossesAt val="1"/>
        <c:crossBetween val="midCat"/>
        <c:dispUnits/>
        <c:majorUnit val="2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75"/>
          <c:y val="0.45725"/>
          <c:w val="0.11775"/>
          <c:h val="0.09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</c:spPr>
  <c:txPr>
    <a:bodyPr vert="horz" rot="0"/>
    <a:lstStyle/>
    <a:p>
      <a:pPr>
        <a:defRPr lang="en-US" cap="none" sz="2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2a  DECADE  AGOSTO  2023                      VELOCITA'  VENTO  MED E MAX</a:t>
            </a:r>
          </a:p>
        </c:rich>
      </c:tx>
      <c:layout>
        <c:manualLayout>
          <c:xMode val="factor"/>
          <c:yMode val="factor"/>
          <c:x val="-0.03375"/>
          <c:y val="0.001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875"/>
          <c:y val="0.12675"/>
          <c:w val="0.798"/>
          <c:h val="0.80625"/>
        </c:manualLayout>
      </c:layout>
      <c:barChart>
        <c:barDir val="col"/>
        <c:grouping val="clustered"/>
        <c:varyColors val="0"/>
        <c:ser>
          <c:idx val="0"/>
          <c:order val="0"/>
          <c:tx>
            <c:v>Vel.  max</c:v>
          </c:tx>
          <c:spPr>
            <a:gradFill rotWithShape="1">
              <a:gsLst>
                <a:gs pos="0">
                  <a:srgbClr val="8080FF"/>
                </a:gs>
                <a:gs pos="100000">
                  <a:srgbClr val="FFFFFF"/>
                </a:gs>
              </a:gsLst>
              <a:lin ang="5400000" scaled="1"/>
            </a:gra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'Pisa sud'!$O$18:$P$27</c:f>
              <c:multiLvlStrCache/>
            </c:multiLvlStrRef>
          </c:cat>
          <c:val>
            <c:numRef>
              <c:f>'Pisa sud'!$Q$18:$Q$27</c:f>
              <c:numCache/>
            </c:numRef>
          </c:val>
        </c:ser>
        <c:ser>
          <c:idx val="2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'Pisa sud'!$O$18:$P$27</c:f>
              <c:multiLvlStrCache/>
            </c:multiLvlStrRef>
          </c:cat>
          <c:val>
            <c:numRef>
              <c:f>'Pisa sud'!$R$18:$R$27</c:f>
            </c:numRef>
          </c:val>
        </c:ser>
        <c:ser>
          <c:idx val="1"/>
          <c:order val="2"/>
          <c:tx>
            <c:v>Vel.  med</c:v>
          </c:tx>
          <c:spPr>
            <a:gradFill rotWithShape="1">
              <a:gsLst>
                <a:gs pos="0">
                  <a:srgbClr val="FFFF99"/>
                </a:gs>
                <a:gs pos="100000">
                  <a:srgbClr val="996666"/>
                </a:gs>
              </a:gsLst>
              <a:lin ang="5400000" scaled="1"/>
            </a:gra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'Pisa sud'!$O$18:$P$27</c:f>
              <c:multiLvlStrCache/>
            </c:multiLvlStrRef>
          </c:cat>
          <c:val>
            <c:numRef>
              <c:f>'Pisa sud'!$S$18:$S$27</c:f>
              <c:numCache/>
            </c:numRef>
          </c:val>
        </c:ser>
        <c:overlap val="100"/>
        <c:gapWidth val="50"/>
        <c:axId val="52107121"/>
        <c:axId val="66310906"/>
      </c:barChart>
      <c:catAx>
        <c:axId val="52107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PISA SUD                                                             NERELLI  A.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1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310906"/>
        <c:crossesAt val="0"/>
        <c:auto val="1"/>
        <c:lblOffset val="100"/>
        <c:noMultiLvlLbl val="0"/>
      </c:catAx>
      <c:valAx>
        <c:axId val="66310906"/>
        <c:scaling>
          <c:orientation val="minMax"/>
          <c:max val="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M/S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107121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75"/>
          <c:y val="0.45925"/>
          <c:w val="0.10775"/>
          <c:h val="0.064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CC"/>
        </a:gs>
      </a:gsLst>
      <a:lin ang="5400000" scaled="1"/>
    </a:gradFill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3a  DECADE  AGOSTO  2023            VELOCITA' VENTO  MED E MAX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825"/>
          <c:y val="0.10175"/>
          <c:w val="0.80925"/>
          <c:h val="0.8195"/>
        </c:manualLayout>
      </c:layout>
      <c:barChart>
        <c:barDir val="col"/>
        <c:grouping val="clustered"/>
        <c:varyColors val="0"/>
        <c:ser>
          <c:idx val="0"/>
          <c:order val="0"/>
          <c:tx>
            <c:v>Vel. max</c:v>
          </c:tx>
          <c:spPr>
            <a:gradFill rotWithShape="1">
              <a:gsLst>
                <a:gs pos="0">
                  <a:srgbClr val="8080FF"/>
                </a:gs>
                <a:gs pos="100000">
                  <a:srgbClr val="FFFFFF"/>
                </a:gs>
              </a:gsLst>
              <a:lin ang="5400000" scaled="1"/>
            </a:gra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'Pisa sud'!$O$28:$P$38</c:f>
              <c:multiLvlStrCache/>
            </c:multiLvlStrRef>
          </c:cat>
          <c:val>
            <c:numRef>
              <c:f>'Pisa sud'!$Q$28:$Q$38</c:f>
              <c:numCache/>
            </c:numRef>
          </c:val>
        </c:ser>
        <c:ser>
          <c:idx val="2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'Pisa sud'!$O$28:$P$38</c:f>
              <c:multiLvlStrCache/>
            </c:multiLvlStrRef>
          </c:cat>
          <c:val>
            <c:numRef>
              <c:f>'Pisa sud'!$R$28:$R$38</c:f>
            </c:numRef>
          </c:val>
        </c:ser>
        <c:ser>
          <c:idx val="1"/>
          <c:order val="2"/>
          <c:tx>
            <c:v>Vel. media</c:v>
          </c:tx>
          <c:spPr>
            <a:gradFill rotWithShape="1">
              <a:gsLst>
                <a:gs pos="0">
                  <a:srgbClr val="FFFF99"/>
                </a:gs>
                <a:gs pos="100000">
                  <a:srgbClr val="996666"/>
                </a:gs>
              </a:gsLst>
              <a:lin ang="5400000" scaled="1"/>
            </a:gra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'Pisa sud'!$O$28:$P$38</c:f>
              <c:multiLvlStrCache/>
            </c:multiLvlStrRef>
          </c:cat>
          <c:val>
            <c:numRef>
              <c:f>'Pisa sud'!$S$28:$S$38</c:f>
              <c:numCache/>
            </c:numRef>
          </c:val>
        </c:ser>
        <c:overlap val="100"/>
        <c:gapWidth val="50"/>
        <c:axId val="59927243"/>
        <c:axId val="2474276"/>
      </c:barChart>
      <c:catAx>
        <c:axId val="59927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PISA SUD                                               NERELLI  A.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74276"/>
        <c:crossesAt val="0"/>
        <c:auto val="1"/>
        <c:lblOffset val="100"/>
        <c:noMultiLvlLbl val="0"/>
      </c:catAx>
      <c:valAx>
        <c:axId val="2474276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M/S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927243"/>
        <c:crossesAt val="1"/>
        <c:crossBetween val="between"/>
        <c:dispUnits/>
        <c:majorUnit val="2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5"/>
          <c:y val="0.4665"/>
          <c:w val="0.1"/>
          <c:h val="0.064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A0E0E0"/>
        </a:gs>
      </a:gsLst>
      <a:lin ang="5400000" scaled="1"/>
    </a:gradFill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3a  DECADE  AGOSTO  2023                                                   PRESSIONE</a:t>
            </a:r>
          </a:p>
        </c:rich>
      </c:tx>
      <c:layout>
        <c:manualLayout>
          <c:xMode val="factor"/>
          <c:yMode val="factor"/>
          <c:x val="-0.035"/>
          <c:y val="0.003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45"/>
          <c:y val="0.091"/>
          <c:w val="0.826"/>
          <c:h val="0.82175"/>
        </c:manualLayout>
      </c:layout>
      <c:lineChart>
        <c:grouping val="standard"/>
        <c:varyColors val="0"/>
        <c:ser>
          <c:idx val="2"/>
          <c:order val="0"/>
          <c:tx>
            <c:v>Press max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'Pisa sud'!$U$28:$U$38</c:f>
              <c:strCache/>
            </c:strRef>
          </c:cat>
          <c:val>
            <c:numRef>
              <c:f>'Pisa sud'!$X$28:$X$38</c:f>
              <c:numCache/>
            </c:numRef>
          </c:val>
          <c:smooth val="0"/>
        </c:ser>
        <c:ser>
          <c:idx val="1"/>
          <c:order val="1"/>
          <c:tx>
            <c:v>Press med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'Pisa sud'!$U$28:$U$38</c:f>
              <c:strCache/>
            </c:strRef>
          </c:cat>
          <c:val>
            <c:numRef>
              <c:f>'Pisa sud'!$W$28:$W$38</c:f>
              <c:numCache/>
            </c:numRef>
          </c:val>
          <c:smooth val="0"/>
        </c:ser>
        <c:ser>
          <c:idx val="0"/>
          <c:order val="2"/>
          <c:tx>
            <c:v>Press min</c:v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'Pisa sud'!$U$28:$U$38</c:f>
              <c:strCache/>
            </c:strRef>
          </c:cat>
          <c:val>
            <c:numRef>
              <c:f>'Pisa sud'!$V$28:$V$38</c:f>
              <c:numCache/>
            </c:numRef>
          </c:val>
          <c:smooth val="0"/>
        </c:ser>
        <c:axId val="22268485"/>
        <c:axId val="66198638"/>
      </c:lineChart>
      <c:catAx>
        <c:axId val="22268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PISA SUD                                                         NERELLI  A.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198638"/>
        <c:crossesAt val="700"/>
        <c:auto val="1"/>
        <c:lblOffset val="100"/>
        <c:noMultiLvlLbl val="0"/>
      </c:catAx>
      <c:valAx>
        <c:axId val="66198638"/>
        <c:scaling>
          <c:orientation val="minMax"/>
          <c:max val="1025"/>
          <c:min val="9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268485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424242"/>
          </a:solidFill>
        </a:ln>
      </c:spPr>
    </c:plotArea>
    <c:legend>
      <c:legendPos val="r"/>
      <c:layout>
        <c:manualLayout>
          <c:xMode val="edge"/>
          <c:yMode val="edge"/>
          <c:x val="0.876"/>
          <c:y val="0.46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A0E0E0"/>
        </a:gs>
      </a:gsLst>
      <a:lin ang="5400000" scaled="1"/>
    </a:gradFill>
  </c:spPr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1a  DECADE  AGOSTO  2023                                          PRESSIONE</a:t>
            </a:r>
          </a:p>
        </c:rich>
      </c:tx>
      <c:layout>
        <c:manualLayout>
          <c:xMode val="factor"/>
          <c:yMode val="factor"/>
          <c:x val="-0.027"/>
          <c:y val="0.003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125"/>
          <c:y val="0.10925"/>
          <c:w val="0.828"/>
          <c:h val="0.8405"/>
        </c:manualLayout>
      </c:layout>
      <c:lineChart>
        <c:grouping val="standard"/>
        <c:varyColors val="0"/>
        <c:ser>
          <c:idx val="2"/>
          <c:order val="0"/>
          <c:tx>
            <c:v>Press max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'Pisa sud'!$X$8:$X$17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Press med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'Pisa sud'!$W$8:$W$17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v>Press min</c:v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'Pisa sud'!$V$8:$V$17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58916831"/>
        <c:axId val="60489432"/>
      </c:lineChart>
      <c:catAx>
        <c:axId val="58916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PISA  SUD                                                       NERELLI  A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489432"/>
        <c:crossesAt val="0"/>
        <c:auto val="1"/>
        <c:lblOffset val="100"/>
        <c:noMultiLvlLbl val="0"/>
      </c:catAx>
      <c:valAx>
        <c:axId val="60489432"/>
        <c:scaling>
          <c:orientation val="minMax"/>
          <c:max val="1022"/>
          <c:min val="10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8916831"/>
        <c:crossesAt val="1"/>
        <c:crossBetween val="midCat"/>
        <c:dispUnits/>
        <c:majorUnit val="2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75"/>
          <c:y val="0.45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0"/>
        </a:gs>
      </a:gsLst>
      <a:lin ang="5400000" scaled="1"/>
    </a:gradFill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2a  DECADE  AGOSTO  2023                                                        PRESSIONE</a:t>
            </a:r>
          </a:p>
        </c:rich>
      </c:tx>
      <c:layout>
        <c:manualLayout>
          <c:xMode val="factor"/>
          <c:yMode val="factor"/>
          <c:x val="-0.037"/>
          <c:y val="0.009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3325"/>
          <c:y val="0.124"/>
          <c:w val="0.84075"/>
          <c:h val="0.80125"/>
        </c:manualLayout>
      </c:layout>
      <c:lineChart>
        <c:grouping val="standard"/>
        <c:varyColors val="0"/>
        <c:ser>
          <c:idx val="2"/>
          <c:order val="0"/>
          <c:tx>
            <c:v>Press max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strRef>
              <c:f>'Pisa sud'!$U$18:$U$27</c:f>
              <c:strCache/>
            </c:strRef>
          </c:cat>
          <c:val>
            <c:numRef>
              <c:f>'Pisa sud'!$X$18:$X$27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Press med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'Pisa sud'!$U$18:$U$27</c:f>
              <c:strCache/>
            </c:strRef>
          </c:cat>
          <c:val>
            <c:numRef>
              <c:f>'Pisa sud'!$W$18:$W$27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v>Press min</c:v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'Pisa sud'!$U$18:$U$27</c:f>
              <c:strCache/>
            </c:strRef>
          </c:cat>
          <c:val>
            <c:numRef>
              <c:f>'Pisa sud'!$V$18:$V$27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7533977"/>
        <c:axId val="696930"/>
      </c:lineChart>
      <c:catAx>
        <c:axId val="7533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PISA  SUD                                                                           NERELLI  A.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96930"/>
        <c:crossesAt val="0"/>
        <c:auto val="1"/>
        <c:lblOffset val="100"/>
        <c:noMultiLvlLbl val="0"/>
      </c:catAx>
      <c:valAx>
        <c:axId val="696930"/>
        <c:scaling>
          <c:orientation val="minMax"/>
          <c:max val="1024"/>
          <c:min val="10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hPa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7533977"/>
        <c:crossesAt val="1"/>
        <c:crossBetween val="midCat"/>
        <c:dispUnits/>
        <c:majorUnit val="2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46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CC"/>
        </a:gs>
      </a:gsLst>
      <a:lin ang="5400000" scaled="1"/>
    </a:gradFill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2a  DECADE  AGOSTO  2023                       PRECIPITAZIONI ED ACCUMULI</a:t>
            </a:r>
          </a:p>
        </c:rich>
      </c:tx>
      <c:layout>
        <c:manualLayout>
          <c:xMode val="factor"/>
          <c:yMode val="factor"/>
          <c:x val="-0.05875"/>
          <c:y val="0.012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35"/>
          <c:y val="0.1095"/>
          <c:w val="0.79575"/>
          <c:h val="0.7835"/>
        </c:manualLayout>
      </c:layout>
      <c:barChart>
        <c:barDir val="col"/>
        <c:grouping val="clustered"/>
        <c:varyColors val="0"/>
        <c:ser>
          <c:idx val="0"/>
          <c:order val="0"/>
          <c:tx>
            <c:v>Precipitazioni</c:v>
          </c:tx>
          <c:spPr>
            <a:gradFill rotWithShape="1">
              <a:gsLst>
                <a:gs pos="0">
                  <a:srgbClr val="00FFFF"/>
                </a:gs>
                <a:gs pos="100000">
                  <a:srgbClr val="007575"/>
                </a:gs>
              </a:gsLst>
              <a:lin ang="5400000" scaled="1"/>
            </a:gra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'Pisa sud'!$G$18:$G$27</c:f>
              <c:strCache/>
            </c:strRef>
          </c:cat>
          <c:val>
            <c:numRef>
              <c:f>'Pisa sud'!$H$18:$H$27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70"/>
        <c:axId val="6272371"/>
        <c:axId val="56451340"/>
      </c:barChart>
      <c:lineChart>
        <c:grouping val="standard"/>
        <c:varyColors val="0"/>
        <c:ser>
          <c:idx val="1"/>
          <c:order val="1"/>
          <c:tx>
            <c:v>Precipit. cumul.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'Pisa sud'!$G$18:$G$27</c:f>
              <c:strCache/>
            </c:strRef>
          </c:cat>
          <c:val>
            <c:numRef>
              <c:f>'Pisa sud'!$I$18:$I$27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38300013"/>
        <c:axId val="9155798"/>
      </c:lineChart>
      <c:catAx>
        <c:axId val="6272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PISA  SUD                                                      NERELLI  A.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451340"/>
        <c:crossesAt val="0"/>
        <c:auto val="1"/>
        <c:lblOffset val="100"/>
        <c:noMultiLvlLbl val="0"/>
      </c:catAx>
      <c:valAx>
        <c:axId val="56451340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mm H2O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72371"/>
        <c:crossesAt val="1"/>
        <c:crossBetween val="between"/>
        <c:dispUnits/>
        <c:majorUnit val="0.5"/>
        <c:minorUnit val="0.1"/>
      </c:valAx>
      <c:catAx>
        <c:axId val="38300013"/>
        <c:scaling>
          <c:orientation val="minMax"/>
        </c:scaling>
        <c:axPos val="b"/>
        <c:delete val="1"/>
        <c:majorTickMark val="in"/>
        <c:minorTickMark val="none"/>
        <c:tickLblPos val="nextTo"/>
        <c:crossAx val="9155798"/>
        <c:crosses val="autoZero"/>
        <c:auto val="0"/>
        <c:lblOffset val="100"/>
        <c:noMultiLvlLbl val="0"/>
      </c:catAx>
      <c:valAx>
        <c:axId val="9155798"/>
        <c:scaling>
          <c:orientation val="minMax"/>
          <c:max val="4"/>
          <c:min val="0"/>
        </c:scaling>
        <c:axPos val="l"/>
        <c:delete val="0"/>
        <c:numFmt formatCode="0.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8300013"/>
        <c:crosses val="max"/>
        <c:crossBetween val="between"/>
        <c:dispUnits/>
        <c:majorUnit val="0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75"/>
          <c:y val="0.485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CC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3a  DECADE  AGOSTO  2023                     PRECIPITAZIONI  ED  ACCUMULI</a:t>
            </a:r>
          </a:p>
        </c:rich>
      </c:tx>
      <c:layout>
        <c:manualLayout>
          <c:xMode val="factor"/>
          <c:yMode val="factor"/>
          <c:x val="-0.0635"/>
          <c:y val="0.003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45"/>
          <c:y val="0.11475"/>
          <c:w val="0.765"/>
          <c:h val="0.785"/>
        </c:manualLayout>
      </c:layout>
      <c:barChart>
        <c:barDir val="col"/>
        <c:grouping val="clustered"/>
        <c:varyColors val="0"/>
        <c:ser>
          <c:idx val="0"/>
          <c:order val="0"/>
          <c:tx>
            <c:v>Precipitazioni</c:v>
          </c:tx>
          <c:spPr>
            <a:gradFill rotWithShape="1">
              <a:gsLst>
                <a:gs pos="0">
                  <a:srgbClr val="00FFFF"/>
                </a:gs>
                <a:gs pos="100000">
                  <a:srgbClr val="007575"/>
                </a:gs>
              </a:gsLst>
              <a:lin ang="5400000" scaled="1"/>
            </a:gra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'Pisa sud'!$G$28:$G$38</c:f>
              <c:strCache/>
            </c:strRef>
          </c:cat>
          <c:val>
            <c:numRef>
              <c:f>'Pisa sud'!$H$28:$H$38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70"/>
        <c:axId val="15293319"/>
        <c:axId val="3422144"/>
      </c:barChart>
      <c:lineChart>
        <c:grouping val="standard"/>
        <c:varyColors val="0"/>
        <c:ser>
          <c:idx val="1"/>
          <c:order val="1"/>
          <c:tx>
            <c:v>Precipit. cumul.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'Pisa sud'!$G$28:$G$38</c:f>
              <c:strCache/>
            </c:strRef>
          </c:cat>
          <c:val>
            <c:numRef>
              <c:f>'Pisa sud'!$I$28:$I$38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30799297"/>
        <c:axId val="8758218"/>
      </c:lineChart>
      <c:catAx>
        <c:axId val="15293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PISA  SUD                                                       NERELLI  A.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22144"/>
        <c:crossesAt val="0"/>
        <c:auto val="1"/>
        <c:lblOffset val="100"/>
        <c:noMultiLvlLbl val="0"/>
      </c:catAx>
      <c:valAx>
        <c:axId val="3422144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mm H2O</a:t>
                </a:r>
              </a:p>
            </c:rich>
          </c:tx>
          <c:layout>
            <c:manualLayout>
              <c:xMode val="factor"/>
              <c:yMode val="factor"/>
              <c:x val="-0.004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15293319"/>
        <c:crossesAt val="1"/>
        <c:crossBetween val="between"/>
        <c:dispUnits/>
        <c:majorUnit val="10"/>
        <c:minorUnit val="2"/>
      </c:valAx>
      <c:catAx>
        <c:axId val="30799297"/>
        <c:scaling>
          <c:orientation val="minMax"/>
        </c:scaling>
        <c:axPos val="b"/>
        <c:delete val="1"/>
        <c:majorTickMark val="in"/>
        <c:minorTickMark val="none"/>
        <c:tickLblPos val="nextTo"/>
        <c:crossAx val="8758218"/>
        <c:crossesAt val="0"/>
        <c:auto val="0"/>
        <c:lblOffset val="100"/>
        <c:noMultiLvlLbl val="0"/>
      </c:catAx>
      <c:valAx>
        <c:axId val="8758218"/>
        <c:scaling>
          <c:orientation val="minMax"/>
          <c:max val="120"/>
          <c:min val="0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0799297"/>
        <c:crosses val="max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424242"/>
          </a:solidFill>
        </a:ln>
      </c:spPr>
    </c:plotArea>
    <c:legend>
      <c:legendPos val="r"/>
      <c:layout>
        <c:manualLayout>
          <c:xMode val="edge"/>
          <c:yMode val="edge"/>
          <c:x val="0.82275"/>
          <c:y val="0.46625"/>
          <c:w val="0.1555"/>
          <c:h val="0.064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A0E0E0"/>
        </a:gs>
      </a:gsLst>
      <a:lin ang="5400000" scaled="1"/>
    </a:gradFill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2a  DECADE   AGOSTO  2023               INDICE  MAXIMO  U.V.</a:t>
            </a:r>
          </a:p>
        </c:rich>
      </c:tx>
      <c:layout>
        <c:manualLayout>
          <c:xMode val="factor"/>
          <c:yMode val="factor"/>
          <c:x val="-0.052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55"/>
          <c:y val="0.08325"/>
          <c:w val="0.8065"/>
          <c:h val="0.826"/>
        </c:manualLayout>
      </c:layout>
      <c:lineChart>
        <c:grouping val="standard"/>
        <c:varyColors val="0"/>
        <c:ser>
          <c:idx val="2"/>
          <c:order val="0"/>
          <c:tx>
            <c:v>Ind. max U.V.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'Pisa sud'!$AS$18:$AS$27</c:f>
              <c:strCache/>
            </c:strRef>
          </c:cat>
          <c:val>
            <c:numRef>
              <c:f>'Pisa sud'!$AV$18:$AV$27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11715099"/>
        <c:axId val="38327028"/>
      </c:lineChart>
      <c:catAx>
        <c:axId val="11715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PISA  SUD                                          NERELLI  A.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327028"/>
        <c:crossesAt val="0"/>
        <c:auto val="1"/>
        <c:lblOffset val="100"/>
        <c:noMultiLvlLbl val="0"/>
      </c:catAx>
      <c:valAx>
        <c:axId val="38327028"/>
        <c:scaling>
          <c:orientation val="minMax"/>
          <c:max val="11"/>
          <c:min val="8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1715099"/>
        <c:crossesAt val="1"/>
        <c:crossBetween val="midCat"/>
        <c:dispUnits/>
        <c:majorUnit val="0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9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CC"/>
        </a:gs>
      </a:gsLst>
      <a:lin ang="5400000" scaled="1"/>
    </a:gradFill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3a  DECADE  AGOSTO  2023                     INDICE MAXIMO  U.V. </a:t>
            </a:r>
          </a:p>
        </c:rich>
      </c:tx>
      <c:layout>
        <c:manualLayout>
          <c:xMode val="factor"/>
          <c:yMode val="factor"/>
          <c:x val="-0.0055"/>
          <c:y val="0.00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975"/>
          <c:y val="0.08925"/>
          <c:w val="0.80275"/>
          <c:h val="0.826"/>
        </c:manualLayout>
      </c:layout>
      <c:lineChart>
        <c:grouping val="standard"/>
        <c:varyColors val="0"/>
        <c:ser>
          <c:idx val="2"/>
          <c:order val="0"/>
          <c:tx>
            <c:v>Ind. max U.V.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'Pisa sud'!$AS$28:$AS$38</c:f>
              <c:strCache/>
            </c:strRef>
          </c:cat>
          <c:val>
            <c:numRef>
              <c:f>'Pisa sud'!$AV$28:$AV$38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9398933"/>
        <c:axId val="17481534"/>
      </c:lineChart>
      <c:catAx>
        <c:axId val="9398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PISA  SUD                                                        NERELLI  A.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481534"/>
        <c:crossesAt val="0"/>
        <c:auto val="1"/>
        <c:lblOffset val="100"/>
        <c:noMultiLvlLbl val="0"/>
      </c:catAx>
      <c:valAx>
        <c:axId val="17481534"/>
        <c:scaling>
          <c:orientation val="minMax"/>
          <c:max val="11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UV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9398933"/>
        <c:crossesAt val="1"/>
        <c:crossBetween val="midCat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5"/>
          <c:y val="0.501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A0E0E0"/>
        </a:gs>
      </a:gsLst>
      <a:lin ang="5400000" scaled="1"/>
    </a:gradFill>
  </c:spPr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1a  DECADE  AGOSTO  2023                             INDICE  MAXIMO  U.V.</a:t>
            </a:r>
          </a:p>
        </c:rich>
      </c:tx>
      <c:layout>
        <c:manualLayout>
          <c:xMode val="factor"/>
          <c:yMode val="factor"/>
          <c:x val="-0.03925"/>
          <c:y val="0.001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775"/>
          <c:y val="0.10225"/>
          <c:w val="0.80775"/>
          <c:h val="0.8215"/>
        </c:manualLayout>
      </c:layout>
      <c:lineChart>
        <c:grouping val="standard"/>
        <c:varyColors val="0"/>
        <c:ser>
          <c:idx val="3"/>
          <c:order val="0"/>
          <c:tx>
            <c:v>Ind. max U.V.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'Pisa sud'!$AV$8:$AV$17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23116079"/>
        <c:axId val="6718120"/>
      </c:lineChart>
      <c:catAx>
        <c:axId val="23116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PISA  SUD                                                      NERELLI  A.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718120"/>
        <c:crossesAt val="0"/>
        <c:auto val="1"/>
        <c:lblOffset val="100"/>
        <c:noMultiLvlLbl val="0"/>
      </c:catAx>
      <c:valAx>
        <c:axId val="6718120"/>
        <c:scaling>
          <c:orientation val="minMax"/>
          <c:max val="12"/>
          <c:min val="8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U.V.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3116079"/>
        <c:crossesAt val="1"/>
        <c:crossBetween val="midCat"/>
        <c:dispUnits/>
        <c:majorUnit val="0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83"/>
          <c:w val="0.123"/>
          <c:h val="0.03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0"/>
        </a:gs>
      </a:gsLst>
      <a:lin ang="5400000" scaled="1"/>
    </a:gradFill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  TOT.   E   CUMULATE                       AGOSTO   2023</a:t>
            </a:r>
          </a:p>
        </c:rich>
      </c:tx>
      <c:layout>
        <c:manualLayout>
          <c:xMode val="factor"/>
          <c:yMode val="factor"/>
          <c:x val="-0.0435"/>
          <c:y val="0.01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1"/>
          <c:y val="0.11525"/>
          <c:w val="0.82925"/>
          <c:h val="0.831"/>
        </c:manualLayout>
      </c:layout>
      <c:barChart>
        <c:barDir val="col"/>
        <c:grouping val="clustered"/>
        <c:varyColors val="0"/>
        <c:ser>
          <c:idx val="1"/>
          <c:order val="0"/>
          <c:tx>
            <c:v>P. Totali</c:v>
          </c:tx>
          <c:spPr>
            <a:gradFill rotWithShape="1">
              <a:gsLst>
                <a:gs pos="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'Pisa sud'!$H$8:$H$38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30"/>
        <c:axId val="20632451"/>
        <c:axId val="51474332"/>
      </c:barChart>
      <c:lineChart>
        <c:grouping val="standard"/>
        <c:varyColors val="0"/>
        <c:ser>
          <c:idx val="0"/>
          <c:order val="1"/>
          <c:tx>
            <c:v>P. cumul.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'Pisa sud'!$I$8:$I$38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0615805"/>
        <c:axId val="8671334"/>
      </c:lineChart>
      <c:catAx>
        <c:axId val="20632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PISA  SUD                                                                            NERELLI  A.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474332"/>
        <c:crossesAt val="0"/>
        <c:auto val="0"/>
        <c:lblOffset val="100"/>
        <c:noMultiLvlLbl val="0"/>
      </c:catAx>
      <c:valAx>
        <c:axId val="51474332"/>
        <c:scaling>
          <c:orientation val="minMax"/>
          <c:max val="2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mm H2O 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0632451"/>
        <c:crossesAt val="1"/>
        <c:crossBetween val="between"/>
        <c:dispUnits/>
        <c:majorUnit val="20"/>
        <c:minorUnit val="5"/>
      </c:valAx>
      <c:catAx>
        <c:axId val="60615805"/>
        <c:scaling>
          <c:orientation val="minMax"/>
        </c:scaling>
        <c:axPos val="b"/>
        <c:delete val="1"/>
        <c:majorTickMark val="out"/>
        <c:minorTickMark val="none"/>
        <c:tickLblPos val="nextTo"/>
        <c:crossAx val="8671334"/>
        <c:crossesAt val="0"/>
        <c:auto val="0"/>
        <c:lblOffset val="100"/>
        <c:noMultiLvlLbl val="0"/>
      </c:catAx>
      <c:valAx>
        <c:axId val="8671334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0615805"/>
        <c:crosses val="max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225"/>
          <c:y val="0.46725"/>
          <c:w val="0.10575"/>
          <c:h val="0.06425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  <a:ln w="127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2a  DECADE  AGOSTO  2023                                   TEMPERATURA DI RUGIADA</a:t>
            </a:r>
          </a:p>
        </c:rich>
      </c:tx>
      <c:layout>
        <c:manualLayout>
          <c:xMode val="factor"/>
          <c:yMode val="factor"/>
          <c:x val="-0.025"/>
          <c:y val="0.001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3775"/>
          <c:y val="0.076"/>
          <c:w val="0.85625"/>
          <c:h val="0.85575"/>
        </c:manualLayout>
      </c:layout>
      <c:lineChart>
        <c:grouping val="standard"/>
        <c:varyColors val="0"/>
        <c:ser>
          <c:idx val="2"/>
          <c:order val="0"/>
          <c:tx>
            <c:v>Td max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'Pisa sud'!$AI$18:$AI$27</c:f>
              <c:strCache/>
            </c:strRef>
          </c:cat>
          <c:val>
            <c:numRef>
              <c:f>'Pisa sud'!$AL$18:$AL$27</c:f>
              <c:numCache/>
            </c:numRef>
          </c:val>
          <c:smooth val="0"/>
        </c:ser>
        <c:ser>
          <c:idx val="1"/>
          <c:order val="1"/>
          <c:tx>
            <c:v>Td med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'Pisa sud'!$AI$18:$AI$27</c:f>
              <c:strCache/>
            </c:strRef>
          </c:cat>
          <c:val>
            <c:numRef>
              <c:f>'Pisa sud'!$AK$18:$AK$27</c:f>
              <c:numCache/>
            </c:numRef>
          </c:val>
          <c:smooth val="0"/>
        </c:ser>
        <c:ser>
          <c:idx val="0"/>
          <c:order val="2"/>
          <c:tx>
            <c:v>Td min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'Pisa sud'!$AI$18:$AI$27</c:f>
              <c:strCache/>
            </c:strRef>
          </c:cat>
          <c:val>
            <c:numRef>
              <c:f>'Pisa sud'!$AJ$18:$AJ$27</c:f>
              <c:numCache/>
            </c:numRef>
          </c:val>
          <c:smooth val="0"/>
        </c:ser>
        <c:axId val="60463081"/>
        <c:axId val="7296818"/>
      </c:lineChart>
      <c:catAx>
        <c:axId val="60463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PISA   SUD                                                                     NERELLI  A.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296818"/>
        <c:crossesAt val="-30"/>
        <c:auto val="1"/>
        <c:lblOffset val="100"/>
        <c:noMultiLvlLbl val="0"/>
      </c:catAx>
      <c:valAx>
        <c:axId val="7296818"/>
        <c:scaling>
          <c:orientation val="minMax"/>
          <c:max val="28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°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60463081"/>
        <c:crossesAt val="1"/>
        <c:crossBetween val="midCat"/>
        <c:dispUnits/>
        <c:majorUnit val="2"/>
        <c:minorUnit val="0.5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525"/>
          <c:y val="0.48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CC"/>
        </a:gs>
      </a:gsLst>
      <a:lin ang="5400000" scaled="1"/>
    </a:gradFill>
    <a:ln w="3175">
      <a:solid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1a  DECADE  AGOSTO   2023     DIREZIONE   DOMINANTE   VENTO    PISA SUD  NERELLI  A</a:t>
            </a:r>
          </a:p>
        </c:rich>
      </c:tx>
      <c:layout>
        <c:manualLayout>
          <c:xMode val="factor"/>
          <c:yMode val="factor"/>
          <c:x val="-0.041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5"/>
          <c:y val="0.1995"/>
          <c:w val="0.46725"/>
          <c:h val="0.63975"/>
        </c:manualLayout>
      </c:layout>
      <c:radarChart>
        <c:radarStyle val="marker"/>
        <c:varyColors val="0"/>
        <c:ser>
          <c:idx val="0"/>
          <c:order val="0"/>
          <c:tx>
            <c:v>1° decade Dir. vento dominante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'Pisa sud'!$AB$47:$AB$62</c:f>
              <c:strCache/>
            </c:strRef>
          </c:cat>
          <c:val>
            <c:numRef>
              <c:f>'Pisa sud'!$AC$47:$AC$62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65671363"/>
        <c:axId val="54171356"/>
      </c:radarChart>
      <c:catAx>
        <c:axId val="656713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4171356"/>
        <c:crosses val="autoZero"/>
        <c:auto val="1"/>
        <c:lblOffset val="100"/>
        <c:noMultiLvlLbl val="0"/>
      </c:catAx>
      <c:valAx>
        <c:axId val="54171356"/>
        <c:scaling>
          <c:orientation val="minMax"/>
          <c:max val="3"/>
          <c:min val="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671363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455"/>
          <c:y val="0.47025"/>
        </c:manualLayout>
      </c:layout>
      <c:overlay val="0"/>
      <c:spPr>
        <a:ln w="3175">
          <a:solidFill/>
        </a:ln>
      </c:sp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0"/>
        </a:gs>
      </a:gsLst>
      <a:lin ang="5400000" scaled="1"/>
    </a:gradFill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2a  DECADE  AGOSTO   2023  DIREZIONE   DOMINANTE   VENTO   PISA  SUD  NERELLI  A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7"/>
          <c:y val="0.18975"/>
          <c:w val="0.4775"/>
          <c:h val="0.6445"/>
        </c:manualLayout>
      </c:layout>
      <c:radarChart>
        <c:radarStyle val="marker"/>
        <c:varyColors val="0"/>
        <c:ser>
          <c:idx val="0"/>
          <c:order val="0"/>
          <c:tx>
            <c:v>2° decade Dir vento dominante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'Pisa sud'!$AJ$47:$AJ$62</c:f>
              <c:strCache/>
            </c:strRef>
          </c:cat>
          <c:val>
            <c:numRef>
              <c:f>'Pisa sud'!$AK$47:$AK$62</c:f>
              <c:numCache/>
            </c:numRef>
          </c:val>
        </c:ser>
        <c:axId val="17780157"/>
        <c:axId val="25803686"/>
      </c:radarChart>
      <c:catAx>
        <c:axId val="177801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5803686"/>
        <c:crosses val="autoZero"/>
        <c:auto val="1"/>
        <c:lblOffset val="100"/>
        <c:noMultiLvlLbl val="0"/>
      </c:catAx>
      <c:valAx>
        <c:axId val="25803686"/>
        <c:scaling>
          <c:orientation val="minMax"/>
          <c:max val="5"/>
          <c:min val="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780157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"/>
          <c:y val="0.48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CC"/>
        </a:gs>
      </a:gsLst>
      <a:lin ang="5400000" scaled="1"/>
    </a:gradFill>
  </c:spPr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3a  DECADE  AGOSTO  2023  DIREZIONE  DOMINANTE  VENTO  PISA SUD  NERELLI 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25"/>
          <c:y val="0.161"/>
          <c:w val="0.50925"/>
          <c:h val="0.6975"/>
        </c:manualLayout>
      </c:layout>
      <c:radarChart>
        <c:radarStyle val="marker"/>
        <c:varyColors val="0"/>
        <c:ser>
          <c:idx val="0"/>
          <c:order val="0"/>
          <c:tx>
            <c:v>3° decade Dir vento dominante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'Pisa sud'!$AO$47:$AO$62</c:f>
              <c:strCache/>
            </c:strRef>
          </c:cat>
          <c:val>
            <c:numRef>
              <c:f>'Pisa sud'!$AP$47:$AP$62</c:f>
              <c:numCache/>
            </c:numRef>
          </c:val>
        </c:ser>
        <c:axId val="30906583"/>
        <c:axId val="9723792"/>
      </c:radarChart>
      <c:catAx>
        <c:axId val="309065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9723792"/>
        <c:crosses val="autoZero"/>
        <c:auto val="1"/>
        <c:lblOffset val="100"/>
        <c:noMultiLvlLbl val="0"/>
      </c:catAx>
      <c:valAx>
        <c:axId val="9723792"/>
        <c:scaling>
          <c:orientation val="minMax"/>
          <c:max val="5"/>
          <c:min val="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906583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5"/>
          <c:y val="0.484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A0E0E0"/>
        </a:gs>
      </a:gsLst>
      <a:lin ang="5400000" scaled="1"/>
    </a:gradFill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RADIAZIONE SOLARE MAX e MED                          AGOSTO  2023</a:t>
            </a:r>
          </a:p>
        </c:rich>
      </c:tx>
      <c:layout>
        <c:manualLayout>
          <c:xMode val="factor"/>
          <c:yMode val="factor"/>
          <c:x val="-0.0337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015"/>
          <c:w val="0.805"/>
          <c:h val="0.81375"/>
        </c:manualLayout>
      </c:layout>
      <c:lineChart>
        <c:grouping val="standard"/>
        <c:varyColors val="0"/>
        <c:ser>
          <c:idx val="2"/>
          <c:order val="0"/>
          <c:tx>
            <c:v>rad max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'Pisa sud'!$AN$8:$AN$38</c:f>
              <c:strCache/>
            </c:strRef>
          </c:cat>
          <c:val>
            <c:numRef>
              <c:f>'Pisa sud'!$AQ$8:$AQ$38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rad med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'Pisa sud'!$AN$8:$AN$38</c:f>
              <c:strCache/>
            </c:strRef>
          </c:cat>
          <c:val>
            <c:numRef>
              <c:f>'Pisa sud'!$AP$8:$AP$38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0405265"/>
        <c:axId val="49429658"/>
      </c:lineChart>
      <c:catAx>
        <c:axId val="20405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PISA SUD                                                       NERELLI  A.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"/>
            </c:manualLayout>
          </c:layout>
          <c:overlay val="0"/>
          <c:spPr>
            <a:gradFill rotWithShape="1">
              <a:gsLst>
                <a:gs pos="0">
                  <a:srgbClr val="FFFFFF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429658"/>
        <c:crossesAt val="0"/>
        <c:auto val="1"/>
        <c:lblOffset val="100"/>
        <c:tickLblSkip val="1"/>
        <c:noMultiLvlLbl val="0"/>
      </c:catAx>
      <c:valAx>
        <c:axId val="49429658"/>
        <c:scaling>
          <c:orientation val="minMax"/>
          <c:max val="1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w/m2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0405265"/>
        <c:crossesAt val="1"/>
        <c:crossBetween val="midCat"/>
        <c:dispUnits/>
        <c:majorUnit val="100"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5"/>
          <c:y val="0.48225"/>
          <c:w val="0.108"/>
          <c:h val="0.064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1a  DECADE  AGOSTO  2023                                RAD. SOLARE MAX e MED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098"/>
          <c:w val="0.8365"/>
          <c:h val="0.853"/>
        </c:manualLayout>
      </c:layout>
      <c:lineChart>
        <c:grouping val="standard"/>
        <c:varyColors val="0"/>
        <c:ser>
          <c:idx val="2"/>
          <c:order val="0"/>
          <c:tx>
            <c:v>rad max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'Pisa sud'!$AQ$8:$AQ$17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rad med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'Pisa sud'!$AP$8:$AP$17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42213739"/>
        <c:axId val="44379332"/>
      </c:lineChart>
      <c:catAx>
        <c:axId val="42213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PISA  SUD                                                              NERELLI  A.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4379332"/>
        <c:crossesAt val="0"/>
        <c:auto val="1"/>
        <c:lblOffset val="100"/>
        <c:noMultiLvlLbl val="0"/>
      </c:catAx>
      <c:valAx>
        <c:axId val="44379332"/>
        <c:scaling>
          <c:orientation val="minMax"/>
          <c:max val="1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42213739"/>
        <c:crossesAt val="1"/>
        <c:crossBetween val="midCat"/>
        <c:dispUnits/>
        <c:majorUnit val="100"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7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0"/>
        </a:gs>
      </a:gsLst>
      <a:lin ang="5400000" scaled="1"/>
    </a:gra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2a  DECADE  AGOSTO  2023                                 RAD SOLARE MAX e MED</a:t>
            </a:r>
          </a:p>
        </c:rich>
      </c:tx>
      <c:layout>
        <c:manualLayout>
          <c:xMode val="factor"/>
          <c:yMode val="factor"/>
          <c:x val="-0.019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0425"/>
          <c:w val="0.84025"/>
          <c:h val="0.832"/>
        </c:manualLayout>
      </c:layout>
      <c:lineChart>
        <c:grouping val="standard"/>
        <c:varyColors val="0"/>
        <c:ser>
          <c:idx val="2"/>
          <c:order val="0"/>
          <c:tx>
            <c:v>rad max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'Pisa sud'!$AN$18:$AN$27</c:f>
              <c:strCache/>
            </c:strRef>
          </c:cat>
          <c:val>
            <c:numRef>
              <c:f>'Pisa sud'!$AQ$18:$AQ$27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rad med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'Pisa sud'!$AN$18:$AN$27</c:f>
              <c:strCache/>
            </c:strRef>
          </c:cat>
          <c:val>
            <c:numRef>
              <c:f>'Pisa sud'!$AP$18:$AP$27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63869669"/>
        <c:axId val="37956110"/>
      </c:lineChart>
      <c:catAx>
        <c:axId val="63869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PISA SUD                                         NERELLI  A.</a:t>
                </a:r>
              </a:p>
            </c:rich>
          </c:tx>
          <c:layout>
            <c:manualLayout>
              <c:xMode val="factor"/>
              <c:yMode val="factor"/>
              <c:x val="0.0005"/>
              <c:y val="0.005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956110"/>
        <c:crossesAt val="0"/>
        <c:auto val="1"/>
        <c:lblOffset val="100"/>
        <c:noMultiLvlLbl val="0"/>
      </c:catAx>
      <c:valAx>
        <c:axId val="37956110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3869669"/>
        <c:crossesAt val="1"/>
        <c:crossBetween val="midCat"/>
        <c:dispUnits/>
        <c:majorUnit val="100"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25"/>
          <c:y val="0.479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CC"/>
        </a:gs>
      </a:gsLst>
      <a:lin ang="5400000" scaled="1"/>
    </a:gra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3a  DECADE  AGOSTO  2023                                 RAD SOLARE MAX e MED</a:t>
            </a:r>
          </a:p>
        </c:rich>
      </c:tx>
      <c:layout>
        <c:manualLayout>
          <c:xMode val="factor"/>
          <c:yMode val="factor"/>
          <c:x val="-0.01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05"/>
          <c:w val="0.8335"/>
          <c:h val="0.8415"/>
        </c:manualLayout>
      </c:layout>
      <c:lineChart>
        <c:grouping val="standard"/>
        <c:varyColors val="0"/>
        <c:ser>
          <c:idx val="2"/>
          <c:order val="0"/>
          <c:tx>
            <c:v>rad max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'Pisa sud'!$AN$28:$AN$38</c:f>
              <c:strCache/>
            </c:strRef>
          </c:cat>
          <c:val>
            <c:numRef>
              <c:f>'Pisa sud'!$AQ$28:$AQ$38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rad med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'Pisa sud'!$AN$28:$AN$38</c:f>
              <c:strCache/>
            </c:strRef>
          </c:cat>
          <c:val>
            <c:numRef>
              <c:f>'Pisa sud'!$AP$28:$AP$38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6060671"/>
        <c:axId val="54546040"/>
      </c:lineChart>
      <c:catAx>
        <c:axId val="6060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PISA SUD                                                  NERELLI  A.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546040"/>
        <c:crosses val="autoZero"/>
        <c:auto val="1"/>
        <c:lblOffset val="100"/>
        <c:noMultiLvlLbl val="0"/>
      </c:catAx>
      <c:valAx>
        <c:axId val="54546040"/>
        <c:scaling>
          <c:orientation val="minMax"/>
          <c:max val="1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060671"/>
        <c:crossesAt val="1"/>
        <c:crossBetween val="midCat"/>
        <c:dispUnits/>
        <c:majorUnit val="100"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75"/>
          <c:y val="0.48"/>
          <c:w val="0.09425"/>
          <c:h val="0.064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A0E0E0"/>
        </a:gs>
      </a:gsLst>
      <a:lin ang="5400000" scaled="1"/>
    </a:gra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1a  DECADE AGOSTO  2023    DIREZIONE PREVALENTE DEL VENTO    PISA SUD   NERELLI  A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325"/>
          <c:y val="0.16125"/>
          <c:w val="0.516"/>
          <c:h val="0.754"/>
        </c:manualLayout>
      </c:layout>
      <c:radarChart>
        <c:radarStyle val="filled"/>
        <c:varyColors val="0"/>
        <c:ser>
          <c:idx val="0"/>
          <c:order val="0"/>
          <c:tx>
            <c:v>% direzione prevalente</c:v>
          </c:tx>
          <c:spPr>
            <a:gradFill rotWithShape="1">
              <a:gsLst>
                <a:gs pos="0">
                  <a:srgbClr val="FFFFFF"/>
                </a:gs>
                <a:gs pos="100000">
                  <a:srgbClr val="FF0000"/>
                </a:gs>
              </a:gsLst>
              <a:lin ang="5400000" scaled="1"/>
            </a:gra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'Pisa sud'!$DH$9:$DW$9</c:f>
              <c:strCache/>
            </c:strRef>
          </c:cat>
          <c:val>
            <c:numRef>
              <c:f>'Pisa sud'!$DH$10:$DW$10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21152313"/>
        <c:axId val="56153090"/>
      </c:radarChart>
      <c:catAx>
        <c:axId val="211523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6153090"/>
        <c:crosses val="autoZero"/>
        <c:auto val="1"/>
        <c:lblOffset val="100"/>
        <c:noMultiLvlLbl val="0"/>
      </c:catAx>
      <c:valAx>
        <c:axId val="56153090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1152313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"/>
          <c:y val="0.488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2a  DECADE AGOSTO  2023   DIREZIONE PREVALENTE DEL VENTO     PISA SUD   NERELLI  A</a:t>
            </a:r>
          </a:p>
        </c:rich>
      </c:tx>
      <c:layout>
        <c:manualLayout>
          <c:xMode val="factor"/>
          <c:yMode val="factor"/>
          <c:x val="-0.0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6"/>
          <c:w val="0.60875"/>
          <c:h val="0.75625"/>
        </c:manualLayout>
      </c:layout>
      <c:radarChart>
        <c:radarStyle val="filled"/>
        <c:varyColors val="0"/>
        <c:ser>
          <c:idx val="0"/>
          <c:order val="0"/>
          <c:tx>
            <c:v>% direzione prevalente</c:v>
          </c:tx>
          <c:spPr>
            <a:gradFill rotWithShape="1">
              <a:gsLst>
                <a:gs pos="0">
                  <a:srgbClr val="FFFFFF"/>
                </a:gs>
                <a:gs pos="100000">
                  <a:srgbClr val="FF0000"/>
                </a:gs>
              </a:gsLst>
              <a:lin ang="5400000" scaled="1"/>
            </a:gra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'Pisa sud'!$DH$12:$DW$12</c:f>
              <c:strCache/>
            </c:strRef>
          </c:cat>
          <c:val>
            <c:numRef>
              <c:f>'Pisa sud'!$DH$13:$DW$13</c:f>
              <c:numCache/>
            </c:numRef>
          </c:val>
        </c:ser>
        <c:axId val="35615763"/>
        <c:axId val="52106412"/>
      </c:radarChart>
      <c:catAx>
        <c:axId val="356157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106412"/>
        <c:crosses val="autoZero"/>
        <c:auto val="1"/>
        <c:lblOffset val="100"/>
        <c:noMultiLvlLbl val="0"/>
      </c:catAx>
      <c:valAx>
        <c:axId val="52106412"/>
        <c:scaling>
          <c:orientation val="minMax"/>
          <c:max val="16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5615763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"/>
          <c:y val="0.491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CC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FENOMENI                                                     AGOSTO   2023  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65"/>
          <c:y val="0.079"/>
          <c:w val="0.83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tx>
            <c:v>Fenomeni</c:v>
          </c:tx>
          <c:spPr>
            <a:gradFill rotWithShape="1">
              <a:gsLst>
                <a:gs pos="0">
                  <a:srgbClr val="00FF00"/>
                </a:gs>
                <a:gs pos="100000">
                  <a:srgbClr val="008000"/>
                </a:gs>
              </a:gsLst>
              <a:lin ang="5400000" scaled="1"/>
            </a:gra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'Pisa sud'!$AB$25:$AB$36</c:f>
              <c:strCache/>
            </c:strRef>
          </c:cat>
          <c:val>
            <c:numRef>
              <c:f>'Pisa sud'!$AC$25:$AC$36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100"/>
        <c:axId val="10933143"/>
        <c:axId val="31289424"/>
      </c:barChart>
      <c:catAx>
        <c:axId val="10933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PISA  SUD                                                                                     NERELLI  A.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1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289424"/>
        <c:crossesAt val="0"/>
        <c:auto val="1"/>
        <c:lblOffset val="100"/>
        <c:noMultiLvlLbl val="0"/>
      </c:catAx>
      <c:valAx>
        <c:axId val="31289424"/>
        <c:scaling>
          <c:orientation val="minMax"/>
          <c:max val="3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N° Giorni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0933143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"/>
          <c:y val="0.49025"/>
          <c:w val="0.08825"/>
          <c:h val="0.03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</c:spPr>
  <c:txPr>
    <a:bodyPr vert="horz" rot="0"/>
    <a:lstStyle/>
    <a:p>
      <a:pPr>
        <a:defRPr lang="en-US" cap="none" sz="2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3a  DECADE AGOSTO 2023    DIREZIONE PREVALENTE DEL VENTO      PISA SUD  NERELLI 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025"/>
          <c:y val="0.16"/>
          <c:w val="0.54075"/>
          <c:h val="0.7445"/>
        </c:manualLayout>
      </c:layout>
      <c:radarChart>
        <c:radarStyle val="filled"/>
        <c:varyColors val="0"/>
        <c:ser>
          <c:idx val="0"/>
          <c:order val="0"/>
          <c:tx>
            <c:v>% direzione prevalente</c:v>
          </c:tx>
          <c:spPr>
            <a:gradFill rotWithShape="1">
              <a:gsLst>
                <a:gs pos="0">
                  <a:srgbClr val="FFFFFF"/>
                </a:gs>
                <a:gs pos="100000">
                  <a:srgbClr val="FF0000"/>
                </a:gs>
              </a:gsLst>
              <a:lin ang="5400000" scaled="1"/>
            </a:gra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'Pisa sud'!$DH$15:$DW$15</c:f>
              <c:strCache/>
            </c:strRef>
          </c:cat>
          <c:val>
            <c:numRef>
              <c:f>'Pisa sud'!$DH$16:$DW$16</c:f>
              <c:numCache/>
            </c:numRef>
          </c:val>
        </c:ser>
        <c:axId val="66304525"/>
        <c:axId val="59869814"/>
      </c:radarChart>
      <c:catAx>
        <c:axId val="663045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869814"/>
        <c:crosses val="autoZero"/>
        <c:auto val="1"/>
        <c:lblOffset val="100"/>
        <c:noMultiLvlLbl val="0"/>
      </c:catAx>
      <c:valAx>
        <c:axId val="59869814"/>
        <c:scaling>
          <c:orientation val="minMax"/>
          <c:max val="16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6304525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075"/>
          <c:y val="0.48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A0E0E0"/>
        </a:gs>
      </a:gsLst>
      <a:lin ang="5400000" scaled="1"/>
    </a:gra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% CALMA  DI VENTO                                             AGOSTO   2023
</a:t>
            </a:r>
          </a:p>
        </c:rich>
      </c:tx>
      <c:layout>
        <c:manualLayout>
          <c:xMode val="factor"/>
          <c:yMode val="factor"/>
          <c:x val="-0.05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045"/>
          <c:w val="0.83425"/>
          <c:h val="0.8465"/>
        </c:manualLayout>
      </c:layout>
      <c:barChart>
        <c:barDir val="bar"/>
        <c:grouping val="clustered"/>
        <c:varyColors val="0"/>
        <c:ser>
          <c:idx val="0"/>
          <c:order val="0"/>
          <c:tx>
            <c:v>% Calma </c:v>
          </c:tx>
          <c:spPr>
            <a:gradFill rotWithShape="1">
              <a:gsLst>
                <a:gs pos="0">
                  <a:srgbClr val="FFFF99"/>
                </a:gs>
                <a:gs pos="100000">
                  <a:srgbClr val="75754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'Pisa sud'!$DX$7</c:f>
              <c:numCache/>
            </c:numRef>
          </c:val>
        </c:ser>
        <c:gapWidth val="500"/>
        <c:axId val="1957415"/>
        <c:axId val="17616736"/>
      </c:barChart>
      <c:catAx>
        <c:axId val="1957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calma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7616736"/>
        <c:crosses val="autoZero"/>
        <c:auto val="1"/>
        <c:lblOffset val="100"/>
        <c:noMultiLvlLbl val="0"/>
      </c:catAx>
      <c:valAx>
        <c:axId val="17616736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PISA SUD                 NERELLI 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957415"/>
        <c:crossesAt val="1"/>
        <c:crossBetween val="between"/>
        <c:dispUnits/>
        <c:majorUnit val="1"/>
        <c:minorUnit val="0.2"/>
      </c:valAx>
      <c:spPr>
        <a:gradFill rotWithShape="1">
          <a:gsLst>
            <a:gs pos="0">
              <a:srgbClr val="FFFFFF"/>
            </a:gs>
            <a:gs pos="100000">
              <a:srgbClr val="E3E3E3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"/>
          <c:y val="0.4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1a  DECADE  DIREZIONE PREVALENTE PER SEI  INTERVALLI  DI  VELOCITA'  DEL  VENTO       AGOSTO  2023          PISA SUD       NERELLI  A</a:t>
            </a:r>
          </a:p>
        </c:rich>
      </c:tx>
      <c:layout>
        <c:manualLayout>
          <c:xMode val="factor"/>
          <c:yMode val="factor"/>
          <c:x val="-0.03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4"/>
          <c:y val="0.18"/>
          <c:w val="0.54525"/>
          <c:h val="0.7455"/>
        </c:manualLayout>
      </c:layout>
      <c:radarChart>
        <c:radarStyle val="filled"/>
        <c:varyColors val="0"/>
        <c:ser>
          <c:idx val="1"/>
          <c:order val="0"/>
          <c:tx>
            <c:strRef>
              <c:f>'Pisa sud'!$DG$22</c:f>
              <c:strCache>
                <c:ptCount val="1"/>
                <c:pt idx="0">
                  <c:v>0.4-2.0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100000">
                  <a:srgbClr val="750075"/>
                </a:gs>
              </a:gsLst>
              <a:lin ang="5400000" scaled="1"/>
            </a:gra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'Pisa sud'!$DH$20:$DW$20</c:f>
              <c:strCache/>
            </c:strRef>
          </c:cat>
          <c:val>
            <c:numRef>
              <c:f>'Pisa sud'!$DH$22:$DW$22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1"/>
          <c:tx>
            <c:strRef>
              <c:f>'Pisa sud'!$DG$23</c:f>
              <c:strCache>
                <c:ptCount val="1"/>
                <c:pt idx="0">
                  <c:v>2.0-4.0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A0A000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'Pisa sud'!$DH$20:$DW$20</c:f>
              <c:strCache/>
            </c:strRef>
          </c:cat>
          <c:val>
            <c:numRef>
              <c:f>'Pisa sud'!$DH$23:$DW$23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2"/>
          <c:tx>
            <c:strRef>
              <c:f>'Pisa sud'!$DG$24</c:f>
              <c:strCache>
                <c:ptCount val="1"/>
                <c:pt idx="0">
                  <c:v>4.0-6.0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'Pisa sud'!$DH$20:$DW$20</c:f>
              <c:strCache/>
            </c:strRef>
          </c:cat>
          <c:val>
            <c:numRef>
              <c:f>'Pisa sud'!$DH$24:$DW$24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3"/>
          <c:tx>
            <c:strRef>
              <c:f>'Pisa sud'!$DG$25</c:f>
              <c:strCache>
                <c:ptCount val="1"/>
                <c:pt idx="0">
                  <c:v>6.0-8.0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'Pisa sud'!$DH$20:$DW$20</c:f>
              <c:strCache/>
            </c:strRef>
          </c:cat>
          <c:val>
            <c:numRef>
              <c:f>'Pisa sud'!$DH$25:$DW$25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4"/>
          <c:tx>
            <c:strRef>
              <c:f>'Pisa sud'!$DG$26</c:f>
              <c:strCache>
                <c:ptCount val="1"/>
                <c:pt idx="0">
                  <c:v>8.0-10.0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753B3B"/>
                </a:gs>
              </a:gsLst>
              <a:lin ang="5400000" scaled="1"/>
            </a:gra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'Pisa sud'!$DH$20:$DW$20</c:f>
              <c:strCache/>
            </c:strRef>
          </c:cat>
          <c:val>
            <c:numRef>
              <c:f>'Pisa sud'!$DH$26:$DW$26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5"/>
          <c:tx>
            <c:strRef>
              <c:f>'Pisa sud'!$DG$27</c:f>
              <c:strCache>
                <c:ptCount val="1"/>
                <c:pt idx="0">
                  <c:v>&gt;10.0</c:v>
                </c:pt>
              </c:strCache>
            </c:strRef>
          </c:tx>
          <c:spPr>
            <a:gradFill rotWithShape="1">
              <a:gsLst>
                <a:gs pos="0">
                  <a:srgbClr val="00FFFF"/>
                </a:gs>
                <a:gs pos="100000">
                  <a:srgbClr val="007575"/>
                </a:gs>
              </a:gsLst>
              <a:lin ang="5400000" scaled="1"/>
            </a:gra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'Pisa sud'!$DH$20:$DW$20</c:f>
              <c:strCache/>
            </c:strRef>
          </c:cat>
          <c:val>
            <c:numRef>
              <c:f>'Pisa sud'!$DH$27:$DW$27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0"/>
          <c:order val="6"/>
          <c:tx>
            <c:v>vel  m/s</c:v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ser>
          <c:idx val="8"/>
          <c:order val="7"/>
          <c:tx>
            <c:v>dir prev %</c:v>
          </c:tx>
          <c:spPr>
            <a:gradFill rotWithShape="1">
              <a:gsLst>
                <a:gs pos="0">
                  <a:srgbClr val="FFFFFF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24332897"/>
        <c:axId val="17669482"/>
      </c:radarChart>
      <c:catAx>
        <c:axId val="243328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17669482"/>
        <c:crosses val="autoZero"/>
        <c:auto val="1"/>
        <c:lblOffset val="100"/>
        <c:noMultiLvlLbl val="0"/>
      </c:catAx>
      <c:valAx>
        <c:axId val="17669482"/>
        <c:scaling>
          <c:orientation val="minMax"/>
          <c:max val="11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4332897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egendEntry>
        <c:idx val="7"/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725"/>
          <c:y val="0.35725"/>
          <c:w val="0.09275"/>
          <c:h val="0.299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0"/>
        </a:gs>
      </a:gsLst>
      <a:lin ang="5400000" scaled="1"/>
    </a:gradFill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2a  DECADE  DIREZIONE PREVALENTE  PER SEI  INTERVALLI  DI  VELOCITA'  DEL VENTO   AGOSTO  2023          PISA SUD       NERELLI 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925"/>
          <c:y val="0.17775"/>
          <c:w val="0.71225"/>
          <c:h val="0.73375"/>
        </c:manualLayout>
      </c:layout>
      <c:radarChart>
        <c:radarStyle val="filled"/>
        <c:varyColors val="0"/>
        <c:ser>
          <c:idx val="1"/>
          <c:order val="0"/>
          <c:tx>
            <c:strRef>
              <c:f>'Pisa sud'!$DG$33</c:f>
              <c:strCache>
                <c:ptCount val="1"/>
                <c:pt idx="0">
                  <c:v>0.4-2.0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100000">
                  <a:srgbClr val="750075"/>
                </a:gs>
              </a:gsLst>
              <a:lin ang="5400000" scaled="1"/>
            </a:gra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'Pisa sud'!$DH$31:$DW$31</c:f>
              <c:strCache/>
            </c:strRef>
          </c:cat>
          <c:val>
            <c:numRef>
              <c:f>'Pisa sud'!$DH$33:$DW$33</c:f>
              <c:numCache/>
            </c:numRef>
          </c:val>
        </c:ser>
        <c:ser>
          <c:idx val="2"/>
          <c:order val="1"/>
          <c:tx>
            <c:strRef>
              <c:f>'Pisa sud'!$DG$34</c:f>
              <c:strCache>
                <c:ptCount val="1"/>
                <c:pt idx="0">
                  <c:v>2.0-4.0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BBBB00"/>
                </a:gs>
              </a:gsLst>
              <a:lin ang="5400000" scaled="1"/>
            </a:gra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'Pisa sud'!$DH$31:$DW$31</c:f>
              <c:strCache/>
            </c:strRef>
          </c:cat>
          <c:val>
            <c:numRef>
              <c:f>'Pisa sud'!$DH$34:$DW$34</c:f>
              <c:numCache/>
            </c:numRef>
          </c:val>
        </c:ser>
        <c:ser>
          <c:idx val="3"/>
          <c:order val="2"/>
          <c:tx>
            <c:strRef>
              <c:f>'Pisa sud'!$DG$35</c:f>
              <c:strCache>
                <c:ptCount val="1"/>
                <c:pt idx="0">
                  <c:v>4.0-6.0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100000">
                  <a:srgbClr val="1C388E"/>
                </a:gs>
              </a:gsLst>
              <a:lin ang="5400000" scaled="1"/>
            </a:gra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'Pisa sud'!$DH$31:$DW$31</c:f>
              <c:strCache/>
            </c:strRef>
          </c:cat>
          <c:val>
            <c:numRef>
              <c:f>'Pisa sud'!$DH$35:$DW$35</c:f>
              <c:numCache/>
            </c:numRef>
          </c:val>
        </c:ser>
        <c:ser>
          <c:idx val="4"/>
          <c:order val="3"/>
          <c:tx>
            <c:strRef>
              <c:f>'Pisa sud'!$DG$36</c:f>
              <c:strCache>
                <c:ptCount val="1"/>
                <c:pt idx="0">
                  <c:v>6.0-8.0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'Pisa sud'!$DH$31:$DW$31</c:f>
              <c:strCache/>
            </c:strRef>
          </c:cat>
          <c:val>
            <c:numRef>
              <c:f>'Pisa sud'!$DH$36:$DW$36</c:f>
              <c:numCache/>
            </c:numRef>
          </c:val>
        </c:ser>
        <c:ser>
          <c:idx val="5"/>
          <c:order val="4"/>
          <c:tx>
            <c:strRef>
              <c:f>'Pisa sud'!$DG$37</c:f>
              <c:strCache>
                <c:ptCount val="1"/>
                <c:pt idx="0">
                  <c:v>8.0-10.0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753B3B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'Pisa sud'!$DH$31:$DW$31</c:f>
              <c:strCache/>
            </c:strRef>
          </c:cat>
          <c:val>
            <c:numRef>
              <c:f>'Pisa sud'!$DH$37:$DW$37</c:f>
              <c:numCache/>
            </c:numRef>
          </c:val>
        </c:ser>
        <c:ser>
          <c:idx val="6"/>
          <c:order val="5"/>
          <c:tx>
            <c:strRef>
              <c:f>'Pisa sud'!$DG$38</c:f>
              <c:strCache>
                <c:ptCount val="1"/>
                <c:pt idx="0">
                  <c:v>&gt;10.0</c:v>
                </c:pt>
              </c:strCache>
            </c:strRef>
          </c:tx>
          <c:spPr>
            <a:gradFill rotWithShape="1">
              <a:gsLst>
                <a:gs pos="0">
                  <a:srgbClr val="00FFFF"/>
                </a:gs>
                <a:gs pos="100000">
                  <a:srgbClr val="007575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'Pisa sud'!$DH$31:$DW$31</c:f>
              <c:strCache/>
            </c:strRef>
          </c:cat>
          <c:val>
            <c:numRef>
              <c:f>'Pisa sud'!$DH$38:$DW$38</c:f>
              <c:numCache/>
            </c:numRef>
          </c:val>
        </c:ser>
        <c:ser>
          <c:idx val="0"/>
          <c:order val="6"/>
          <c:tx>
            <c:v>vel m/s</c:v>
          </c:tx>
          <c:spPr>
            <a:gradFill rotWithShape="1">
              <a:gsLst>
                <a:gs pos="0">
                  <a:srgbClr val="FFFFFF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ser>
          <c:idx val="7"/>
          <c:order val="7"/>
          <c:tx>
            <c:v>dir prev %</c:v>
          </c:tx>
          <c:spPr>
            <a:gradFill rotWithShape="1">
              <a:gsLst>
                <a:gs pos="0">
                  <a:srgbClr val="FFFFFF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24807611"/>
        <c:axId val="21941908"/>
      </c:radarChart>
      <c:catAx>
        <c:axId val="248076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941908"/>
        <c:crosses val="autoZero"/>
        <c:auto val="1"/>
        <c:lblOffset val="100"/>
        <c:noMultiLvlLbl val="0"/>
      </c:catAx>
      <c:valAx>
        <c:axId val="21941908"/>
        <c:scaling>
          <c:orientation val="minMax"/>
          <c:max val="12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4807611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egendEntry>
        <c:idx val="7"/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8025"/>
          <c:y val="0.38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CC"/>
        </a:gs>
      </a:gsLst>
      <a:lin ang="5400000" scaled="1"/>
    </a:gra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3a DECADE  DIREZIONE PREVALENTE  PER SEI  INTERVALLI  DI  VELOCITA'  DEL VENTO  AGOSTO  2023          PISA SUD        NERELLI 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45"/>
          <c:y val="0.17275"/>
          <c:w val="0.54475"/>
          <c:h val="0.74375"/>
        </c:manualLayout>
      </c:layout>
      <c:radarChart>
        <c:radarStyle val="filled"/>
        <c:varyColors val="0"/>
        <c:ser>
          <c:idx val="1"/>
          <c:order val="0"/>
          <c:tx>
            <c:strRef>
              <c:f>'Pisa sud'!$DG$44</c:f>
              <c:strCache>
                <c:ptCount val="1"/>
                <c:pt idx="0">
                  <c:v>0.4-2.0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100000">
                  <a:srgbClr val="750075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'Pisa sud'!$DH$42:$DW$42</c:f>
              <c:strCache/>
            </c:strRef>
          </c:cat>
          <c:val>
            <c:numRef>
              <c:f>'Pisa sud'!$DH$44:$DW$44</c:f>
              <c:numCache/>
            </c:numRef>
          </c:val>
        </c:ser>
        <c:ser>
          <c:idx val="2"/>
          <c:order val="1"/>
          <c:tx>
            <c:strRef>
              <c:f>'Pisa sud'!$DG$45</c:f>
              <c:strCache>
                <c:ptCount val="1"/>
                <c:pt idx="0">
                  <c:v>2.0-4.0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A0A000"/>
                </a:gs>
              </a:gsLst>
              <a:lin ang="5400000" scaled="1"/>
            </a:gra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'Pisa sud'!$DH$42:$DW$42</c:f>
              <c:strCache/>
            </c:strRef>
          </c:cat>
          <c:val>
            <c:numRef>
              <c:f>'Pisa sud'!$DH$45:$DW$45</c:f>
              <c:numCache/>
            </c:numRef>
          </c:val>
        </c:ser>
        <c:ser>
          <c:idx val="3"/>
          <c:order val="2"/>
          <c:tx>
            <c:strRef>
              <c:f>'Pisa sud'!$DG$46</c:f>
              <c:strCache>
                <c:ptCount val="1"/>
                <c:pt idx="0">
                  <c:v>4.0-6.0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100000">
                  <a:srgbClr val="172F75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'Pisa sud'!$DH$42:$DW$42</c:f>
              <c:strCache/>
            </c:strRef>
          </c:cat>
          <c:val>
            <c:numRef>
              <c:f>'Pisa sud'!$DH$46:$DW$46</c:f>
              <c:numCache/>
            </c:numRef>
          </c:val>
        </c:ser>
        <c:ser>
          <c:idx val="4"/>
          <c:order val="3"/>
          <c:tx>
            <c:strRef>
              <c:f>'Pisa sud'!$DG$47</c:f>
              <c:strCache>
                <c:ptCount val="1"/>
                <c:pt idx="0">
                  <c:v>6.0-8.0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'Pisa sud'!$DH$42:$DW$42</c:f>
              <c:strCache/>
            </c:strRef>
          </c:cat>
          <c:val>
            <c:numRef>
              <c:f>'Pisa sud'!$DH$47:$DW$47</c:f>
              <c:numCache/>
            </c:numRef>
          </c:val>
        </c:ser>
        <c:ser>
          <c:idx val="5"/>
          <c:order val="4"/>
          <c:tx>
            <c:strRef>
              <c:f>'Pisa sud'!$DG$48</c:f>
              <c:strCache>
                <c:ptCount val="1"/>
                <c:pt idx="0">
                  <c:v>8.0-10.0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'Pisa sud'!$DH$42:$DW$42</c:f>
              <c:strCache/>
            </c:strRef>
          </c:cat>
          <c:val>
            <c:numRef>
              <c:f>'Pisa sud'!$DH$48:$DW$48</c:f>
              <c:numCache/>
            </c:numRef>
          </c:val>
        </c:ser>
        <c:ser>
          <c:idx val="6"/>
          <c:order val="5"/>
          <c:tx>
            <c:strRef>
              <c:f>'Pisa sud'!$DG$49</c:f>
              <c:strCache>
                <c:ptCount val="1"/>
                <c:pt idx="0">
                  <c:v>&gt;10.0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'Pisa sud'!$DH$42:$DW$42</c:f>
              <c:strCache/>
            </c:strRef>
          </c:cat>
          <c:val>
            <c:numRef>
              <c:f>'Pisa sud'!$DH$49:$DW$49</c:f>
              <c:numCache/>
            </c:numRef>
          </c:val>
        </c:ser>
        <c:ser>
          <c:idx val="0"/>
          <c:order val="6"/>
          <c:tx>
            <c:v>vel m/s</c:v>
          </c:tx>
          <c:spPr>
            <a:gradFill rotWithShape="1">
              <a:gsLst>
                <a:gs pos="0">
                  <a:srgbClr val="FFFFFF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ser>
          <c:idx val="7"/>
          <c:order val="7"/>
          <c:tx>
            <c:v>dir prev %</c:v>
          </c:tx>
          <c:spPr>
            <a:gradFill rotWithShape="1">
              <a:gsLst>
                <a:gs pos="0">
                  <a:srgbClr val="FFFFFF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63259445"/>
        <c:axId val="32464094"/>
      </c:radarChart>
      <c:catAx>
        <c:axId val="632594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464094"/>
        <c:crosses val="autoZero"/>
        <c:auto val="1"/>
        <c:lblOffset val="100"/>
        <c:noMultiLvlLbl val="0"/>
      </c:catAx>
      <c:valAx>
        <c:axId val="32464094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3259445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egendEntry>
        <c:idx val="7"/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7825"/>
          <c:y val="0.393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A0E0E0"/>
        </a:gs>
      </a:gsLst>
      <a:lin ang="5400000" scaled="1"/>
    </a:gra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DIREZIONE PREVALENTE  PER SEI INTERVALLI  DI VELOCITA' DEL VENTO  AGOSTO  2023 PISA SUD  NERELLI  A  </a:t>
            </a:r>
          </a:p>
        </c:rich>
      </c:tx>
      <c:layout>
        <c:manualLayout>
          <c:xMode val="factor"/>
          <c:yMode val="factor"/>
          <c:x val="0.003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3"/>
          <c:y val="0.17625"/>
          <c:w val="0.54075"/>
          <c:h val="0.7355"/>
        </c:manualLayout>
      </c:layout>
      <c:radarChart>
        <c:radarStyle val="filled"/>
        <c:varyColors val="0"/>
        <c:ser>
          <c:idx val="1"/>
          <c:order val="0"/>
          <c:tx>
            <c:strRef>
              <c:f>'Pisa sud'!$DG$55</c:f>
              <c:strCache>
                <c:ptCount val="1"/>
                <c:pt idx="0">
                  <c:v>0.4-2.0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100000">
                  <a:srgbClr val="750075"/>
                </a:gs>
              </a:gsLst>
              <a:lin ang="5400000" scaled="1"/>
            </a:gra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'Pisa sud'!$DH$53:$DW$53</c:f>
              <c:strCache/>
            </c:strRef>
          </c:cat>
          <c:val>
            <c:numRef>
              <c:f>'Pisa sud'!$DH$55:$DW$55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1"/>
          <c:tx>
            <c:strRef>
              <c:f>'Pisa sud'!$DG$56</c:f>
              <c:strCache>
                <c:ptCount val="1"/>
                <c:pt idx="0">
                  <c:v>2.0-4.0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B2B2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'Pisa sud'!$DH$53:$DW$53</c:f>
              <c:strCache/>
            </c:strRef>
          </c:cat>
          <c:val>
            <c:numRef>
              <c:f>'Pisa sud'!$DH$56:$DW$56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2"/>
          <c:tx>
            <c:strRef>
              <c:f>'Pisa sud'!$DG$57</c:f>
              <c:strCache>
                <c:ptCount val="1"/>
                <c:pt idx="0">
                  <c:v>4.0-6.0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100000">
                  <a:srgbClr val="172F75"/>
                </a:gs>
              </a:gsLst>
              <a:lin ang="5400000" scaled="1"/>
            </a:gradFill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'Pisa sud'!$DH$53:$DW$53</c:f>
              <c:strCache/>
            </c:strRef>
          </c:cat>
          <c:val>
            <c:numRef>
              <c:f>'Pisa sud'!$DH$57:$DW$57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3"/>
          <c:tx>
            <c:strRef>
              <c:f>'Pisa sud'!$DG$58</c:f>
              <c:strCache>
                <c:ptCount val="1"/>
                <c:pt idx="0">
                  <c:v>6.0-8.0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'Pisa sud'!$DH$53:$DW$53</c:f>
              <c:strCache/>
            </c:strRef>
          </c:cat>
          <c:val>
            <c:numRef>
              <c:f>'Pisa sud'!$DH$58:$DW$58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4"/>
          <c:tx>
            <c:strRef>
              <c:f>'Pisa sud'!$DG$59</c:f>
              <c:strCache>
                <c:ptCount val="1"/>
                <c:pt idx="0">
                  <c:v>8.0-10.0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753B3B"/>
                </a:gs>
              </a:gsLst>
              <a:lin ang="5400000" scaled="1"/>
            </a:gra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'Pisa sud'!$DH$53:$DW$53</c:f>
              <c:strCache/>
            </c:strRef>
          </c:cat>
          <c:val>
            <c:numRef>
              <c:f>'Pisa sud'!$DH$59:$DW$59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5"/>
          <c:tx>
            <c:strRef>
              <c:f>'Pisa sud'!$DG$60</c:f>
              <c:strCache>
                <c:ptCount val="1"/>
                <c:pt idx="0">
                  <c:v>&gt;10.0</c:v>
                </c:pt>
              </c:strCache>
            </c:strRef>
          </c:tx>
          <c:spPr>
            <a:gradFill rotWithShape="1">
              <a:gsLst>
                <a:gs pos="0">
                  <a:srgbClr val="00FFFF"/>
                </a:gs>
                <a:gs pos="100000">
                  <a:srgbClr val="007575"/>
                </a:gs>
              </a:gsLst>
              <a:lin ang="5400000" scaled="1"/>
            </a:gra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'Pisa sud'!$DH$53:$DW$53</c:f>
              <c:strCache/>
            </c:strRef>
          </c:cat>
          <c:val>
            <c:numRef>
              <c:f>'Pisa sud'!$DH$60:$DW$60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0"/>
          <c:order val="6"/>
          <c:tx>
            <c:v>vel m/s</c:v>
          </c:tx>
          <c:spPr>
            <a:gradFill rotWithShape="1">
              <a:gsLst>
                <a:gs pos="0">
                  <a:srgbClr val="FFFFFF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ser>
          <c:idx val="7"/>
          <c:order val="7"/>
          <c:tx>
            <c:v>dir prev %</c:v>
          </c:tx>
          <c:spPr>
            <a:gradFill rotWithShape="1">
              <a:gsLst>
                <a:gs pos="0">
                  <a:srgbClr val="FFFFFF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23741391"/>
        <c:axId val="12345928"/>
      </c:radarChart>
      <c:catAx>
        <c:axId val="2374139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2345928"/>
        <c:crosses val="autoZero"/>
        <c:auto val="1"/>
        <c:lblOffset val="100"/>
        <c:noMultiLvlLbl val="0"/>
      </c:catAx>
      <c:valAx>
        <c:axId val="12345928"/>
        <c:scaling>
          <c:orientation val="minMax"/>
          <c:max val="12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3741391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egendEntry>
        <c:idx val="7"/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6125"/>
          <c:y val="0.366"/>
          <c:w val="0.08625"/>
          <c:h val="0.308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solid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DIREZIONE PREVALENTE DEL VENTO         AGOSTO 2023        PISA SUD  NERELLI  A</a:t>
            </a:r>
          </a:p>
        </c:rich>
      </c:tx>
      <c:layout>
        <c:manualLayout>
          <c:xMode val="factor"/>
          <c:yMode val="factor"/>
          <c:x val="-0.006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625"/>
          <c:y val="0.18225"/>
          <c:w val="0.52425"/>
          <c:h val="0.72075"/>
        </c:manualLayout>
      </c:layout>
      <c:radarChart>
        <c:radarStyle val="filled"/>
        <c:varyColors val="0"/>
        <c:ser>
          <c:idx val="0"/>
          <c:order val="0"/>
          <c:tx>
            <c:v>% direzione prevalente</c:v>
          </c:tx>
          <c:spPr>
            <a:gradFill rotWithShape="1">
              <a:gsLst>
                <a:gs pos="0">
                  <a:srgbClr val="FFFFFF"/>
                </a:gs>
                <a:gs pos="100000">
                  <a:srgbClr val="FF0000"/>
                </a:gs>
              </a:gsLst>
              <a:lin ang="5400000" scaled="1"/>
            </a:gra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'Pisa sud'!$DH$6:$DW$6</c:f>
              <c:strCache/>
            </c:strRef>
          </c:cat>
          <c:val>
            <c:numRef>
              <c:f>'Pisa sud'!$DH$7:$DW$7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44004489"/>
        <c:axId val="60496082"/>
      </c:radarChart>
      <c:catAx>
        <c:axId val="440044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0496082"/>
        <c:crosses val="autoZero"/>
        <c:auto val="1"/>
        <c:lblOffset val="100"/>
        <c:noMultiLvlLbl val="0"/>
      </c:catAx>
      <c:valAx>
        <c:axId val="60496082"/>
        <c:scaling>
          <c:orientation val="minMax"/>
          <c:max val="13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4004489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75"/>
          <c:y val="0.47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1a DECADE  DIREZIONE PREVALENTE DEL VENTO + CALMA  AGOSTO  2023  PISA SUD  NERELLI 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1685"/>
          <c:w val="0.661"/>
          <c:h val="0.74675"/>
        </c:manualLayout>
      </c:layout>
      <c:radarChart>
        <c:radarStyle val="filled"/>
        <c:varyColors val="0"/>
        <c:ser>
          <c:idx val="0"/>
          <c:order val="0"/>
          <c:tx>
            <c:v>1a dec dir prev vento</c:v>
          </c:tx>
          <c:spPr>
            <a:gradFill rotWithShape="1">
              <a:gsLst>
                <a:gs pos="0">
                  <a:srgbClr val="FFFFFF"/>
                </a:gs>
                <a:gs pos="100000">
                  <a:srgbClr val="00FFFF"/>
                </a:gs>
              </a:gsLst>
              <a:lin ang="5400000" scaled="1"/>
            </a:gra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'Pisa sud'!$DH$9:$DX$9</c:f>
              <c:strCache/>
            </c:strRef>
          </c:cat>
          <c:val>
            <c:numRef>
              <c:f>'Pisa sud'!$DH$10:$DX$10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7593827"/>
        <c:axId val="1235580"/>
      </c:radarChart>
      <c:catAx>
        <c:axId val="75938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235580"/>
        <c:crosses val="autoZero"/>
        <c:auto val="1"/>
        <c:lblOffset val="100"/>
        <c:noMultiLvlLbl val="0"/>
      </c:catAx>
      <c:valAx>
        <c:axId val="1235580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7593827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5"/>
          <c:y val="0.47925"/>
          <c:w val="0.16025"/>
          <c:h val="0.03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0"/>
        </a:gs>
      </a:gsLst>
      <a:lin ang="5400000" scaled="1"/>
    </a:gradFill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2a DECADE DIREZIONE PREVALENTE DEL VENTO + CALMA   AGOSTO 2023 PISA SUD  NERELLI 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075"/>
          <c:y val="0.16825"/>
          <c:w val="0.54525"/>
          <c:h val="0.74675"/>
        </c:manualLayout>
      </c:layout>
      <c:radarChart>
        <c:radarStyle val="filled"/>
        <c:varyColors val="0"/>
        <c:ser>
          <c:idx val="0"/>
          <c:order val="0"/>
          <c:tx>
            <c:v>2a dec dir prev vento</c:v>
          </c:tx>
          <c:spPr>
            <a:gradFill rotWithShape="1">
              <a:gsLst>
                <a:gs pos="0">
                  <a:srgbClr val="FFFFFF"/>
                </a:gs>
                <a:gs pos="100000">
                  <a:srgbClr val="69FFFF"/>
                </a:gs>
              </a:gsLst>
              <a:lin ang="5400000" scaled="1"/>
            </a:gra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'Pisa sud'!$DH$12:$DX$12</c:f>
              <c:strCache/>
            </c:strRef>
          </c:cat>
          <c:val>
            <c:numRef>
              <c:f>'Pisa sud'!$DH$13:$DX$13</c:f>
              <c:numCache/>
            </c:numRef>
          </c:val>
        </c:ser>
        <c:axId val="11120221"/>
        <c:axId val="32973126"/>
      </c:radarChart>
      <c:catAx>
        <c:axId val="111202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973126"/>
        <c:crosses val="autoZero"/>
        <c:auto val="1"/>
        <c:lblOffset val="100"/>
        <c:noMultiLvlLbl val="0"/>
      </c:catAx>
      <c:valAx>
        <c:axId val="32973126"/>
        <c:scaling>
          <c:orientation val="minMax"/>
          <c:max val="16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11120221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5"/>
          <c:y val="0.485"/>
          <c:w val="0.16875"/>
          <c:h val="0.03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CC"/>
        </a:gs>
      </a:gsLst>
      <a:lin ang="5400000" scaled="1"/>
    </a:gra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3a DECADE  DIREZIONE PREVALENTE DEL VENTO + CALMA  AGOSTO 2023  PISA SUD  NERELLI 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685"/>
          <c:w val="0.717"/>
          <c:h val="0.74675"/>
        </c:manualLayout>
      </c:layout>
      <c:radarChart>
        <c:radarStyle val="filled"/>
        <c:varyColors val="0"/>
        <c:ser>
          <c:idx val="0"/>
          <c:order val="0"/>
          <c:tx>
            <c:v>3a dec dir prev vento</c:v>
          </c:tx>
          <c:spPr>
            <a:gradFill rotWithShape="1">
              <a:gsLst>
                <a:gs pos="0">
                  <a:srgbClr val="FFFFFF"/>
                </a:gs>
                <a:gs pos="100000">
                  <a:srgbClr val="69FFFF"/>
                </a:gs>
              </a:gsLst>
              <a:lin ang="5400000" scaled="1"/>
            </a:gra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'Pisa sud'!$DH$15:$DX$15</c:f>
              <c:strCache/>
            </c:strRef>
          </c:cat>
          <c:val>
            <c:numRef>
              <c:f>'Pisa sud'!$DH$16:$DX$16</c:f>
              <c:numCache/>
            </c:numRef>
          </c:val>
        </c:ser>
        <c:axId val="28322679"/>
        <c:axId val="53577520"/>
      </c:radarChart>
      <c:catAx>
        <c:axId val="283226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577520"/>
        <c:crosses val="autoZero"/>
        <c:auto val="1"/>
        <c:lblOffset val="100"/>
        <c:noMultiLvlLbl val="0"/>
      </c:catAx>
      <c:valAx>
        <c:axId val="53577520"/>
        <c:scaling>
          <c:orientation val="minMax"/>
          <c:max val="16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28322679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25"/>
          <c:y val="0.48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A0E0E0"/>
        </a:gs>
      </a:gsLst>
      <a:lin ang="5400000" scaled="1"/>
    </a:gra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PRESSIONE                                                           AGOSTO   2023</a:t>
            </a:r>
          </a:p>
        </c:rich>
      </c:tx>
      <c:layout>
        <c:manualLayout>
          <c:xMode val="factor"/>
          <c:yMode val="factor"/>
          <c:x val="-0.017"/>
          <c:y val="0.009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95"/>
          <c:y val="0.10175"/>
          <c:w val="0.82225"/>
          <c:h val="0.83025"/>
        </c:manualLayout>
      </c:layout>
      <c:lineChart>
        <c:grouping val="standard"/>
        <c:varyColors val="0"/>
        <c:ser>
          <c:idx val="2"/>
          <c:order val="0"/>
          <c:tx>
            <c:v>Press max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'Pisa sud'!$X$8:$X$38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Press med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'Pisa sud'!$W$8:$W$38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v>Press min</c:v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'Pisa sud'!$V$8:$V$38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3169361"/>
        <c:axId val="51415386"/>
      </c:lineChart>
      <c:catAx>
        <c:axId val="13169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PISA  SUD                                                                                  NERELLI  A.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415386"/>
        <c:crossesAt val="800"/>
        <c:auto val="1"/>
        <c:lblOffset val="100"/>
        <c:noMultiLvlLbl val="0"/>
      </c:catAx>
      <c:valAx>
        <c:axId val="51415386"/>
        <c:scaling>
          <c:orientation val="minMax"/>
          <c:max val="1030"/>
          <c:min val="9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hPa</a:t>
                </a:r>
              </a:p>
            </c:rich>
          </c:tx>
          <c:layout>
            <c:manualLayout>
              <c:xMode val="factor"/>
              <c:yMode val="factor"/>
              <c:x val="-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3169361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45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</c:spPr>
  <c:txPr>
    <a:bodyPr vert="horz" rot="0"/>
    <a:lstStyle/>
    <a:p>
      <a:pPr>
        <a:defRPr lang="en-US" cap="none" sz="2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DIREZIONE PREVALENTE DEL VENTO + CALMA   AGOSTO  2023  PISA SUD  NERELLI 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1685"/>
          <c:w val="0.606"/>
          <c:h val="0.745"/>
        </c:manualLayout>
      </c:layout>
      <c:radarChart>
        <c:radarStyle val="filled"/>
        <c:varyColors val="0"/>
        <c:ser>
          <c:idx val="0"/>
          <c:order val="0"/>
          <c:tx>
            <c:v>% direzione prevalente + calma</c:v>
          </c:tx>
          <c:spPr>
            <a:gradFill rotWithShape="1">
              <a:gsLst>
                <a:gs pos="0">
                  <a:srgbClr val="FFFFFF"/>
                </a:gs>
                <a:gs pos="100000">
                  <a:srgbClr val="69FFFF"/>
                </a:gs>
              </a:gsLst>
              <a:lin ang="5400000" scaled="1"/>
            </a:gra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'Pisa sud'!$DH$6:$DX$6</c:f>
              <c:strCache/>
            </c:strRef>
          </c:cat>
          <c:val>
            <c:numRef>
              <c:f>'Pisa sud'!$DH$7:$DX$7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12435633"/>
        <c:axId val="44811834"/>
      </c:radarChart>
      <c:catAx>
        <c:axId val="124356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4811834"/>
        <c:crosses val="autoZero"/>
        <c:auto val="1"/>
        <c:lblOffset val="100"/>
        <c:noMultiLvlLbl val="0"/>
      </c:catAx>
      <c:valAx>
        <c:axId val="44811834"/>
        <c:scaling>
          <c:orientation val="minMax"/>
          <c:max val="13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12435633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5"/>
          <c:y val="0.48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  <a:ln w="3175">
      <a:solid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UMIDITA'   RELATIVA                                            AGOSTO    2023</a:t>
            </a:r>
          </a:p>
        </c:rich>
      </c:tx>
      <c:layout>
        <c:manualLayout>
          <c:xMode val="factor"/>
          <c:yMode val="factor"/>
          <c:x val="-0.017"/>
          <c:y val="0.001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275"/>
          <c:y val="0.09375"/>
          <c:w val="0.85875"/>
          <c:h val="0.85525"/>
        </c:manualLayout>
      </c:layout>
      <c:lineChart>
        <c:grouping val="standard"/>
        <c:varyColors val="0"/>
        <c:ser>
          <c:idx val="0"/>
          <c:order val="0"/>
          <c:tx>
            <c:v>Ur max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val>
            <c:numRef>
              <c:f>'Pisa sud'!$L$8:$L$38</c:f>
              <c:numCache/>
            </c:numRef>
          </c:val>
          <c:smooth val="0"/>
        </c:ser>
        <c:ser>
          <c:idx val="1"/>
          <c:order val="1"/>
          <c:tx>
            <c:v>Ur med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'Pisa sud'!$M$8:$M$38</c:f>
              <c:numCache/>
            </c:numRef>
          </c:val>
          <c:smooth val="0"/>
        </c:ser>
        <c:ser>
          <c:idx val="2"/>
          <c:order val="2"/>
          <c:tx>
            <c:v>Ur min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'Pisa sud'!$N$8:$N$38</c:f>
              <c:numCache/>
            </c:numRef>
          </c:val>
          <c:smooth val="0"/>
        </c:ser>
        <c:axId val="60085291"/>
        <c:axId val="3896708"/>
      </c:lineChart>
      <c:catAx>
        <c:axId val="600852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PISA  SUD                                                                                            NERELLI  A.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896708"/>
        <c:crossesAt val="0"/>
        <c:auto val="1"/>
        <c:lblOffset val="100"/>
        <c:noMultiLvlLbl val="0"/>
      </c:catAx>
      <c:valAx>
        <c:axId val="389670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% UR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0085291"/>
        <c:crossesAt val="1"/>
        <c:crossBetween val="midCat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75"/>
          <c:y val="0.4442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DIREZIONE  VENTO  DOMINANTE       AGOSTO  2023    PISA  SUD          NERELLI  A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705"/>
          <c:w val="0.513"/>
          <c:h val="0.692"/>
        </c:manualLayout>
      </c:layout>
      <c:radarChart>
        <c:radarStyle val="marker"/>
        <c:varyColors val="0"/>
        <c:ser>
          <c:idx val="0"/>
          <c:order val="0"/>
          <c:tx>
            <c:v>Dir. vento dominante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'Pisa sud'!$AB$8:$AB$23</c:f>
              <c:strCache/>
            </c:strRef>
          </c:cat>
          <c:val>
            <c:numRef>
              <c:f>'Pisa sud'!$AC$8:$AC$23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35070373"/>
        <c:axId val="47197902"/>
      </c:radarChart>
      <c:catAx>
        <c:axId val="350703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7197902"/>
        <c:crosses val="autoZero"/>
        <c:auto val="1"/>
        <c:lblOffset val="100"/>
        <c:noMultiLvlLbl val="0"/>
      </c:catAx>
      <c:valAx>
        <c:axId val="47197902"/>
        <c:scaling>
          <c:orientation val="minMax"/>
          <c:max val="1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070373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25"/>
          <c:y val="0.48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</c:spPr>
  <c:txPr>
    <a:bodyPr vert="horz" rot="0"/>
    <a:lstStyle/>
    <a:p>
      <a:pPr>
        <a:defRPr lang="en-US" cap="none" sz="25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INDICE   MAXIMO  DEGLI   U V                                  AGOSTO   2023</a:t>
            </a:r>
          </a:p>
        </c:rich>
      </c:tx>
      <c:layout>
        <c:manualLayout>
          <c:xMode val="factor"/>
          <c:yMode val="factor"/>
          <c:x val="-0.0445"/>
          <c:y val="0.00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37"/>
          <c:y val="0.11675"/>
          <c:w val="0.815"/>
          <c:h val="0.823"/>
        </c:manualLayout>
      </c:layout>
      <c:lineChart>
        <c:grouping val="standard"/>
        <c:varyColors val="0"/>
        <c:ser>
          <c:idx val="2"/>
          <c:order val="0"/>
          <c:tx>
            <c:v>Ind. max  U.V.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'Pisa sud'!$AV$8:$AV$38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2127935"/>
        <c:axId val="64933688"/>
      </c:lineChart>
      <c:catAx>
        <c:axId val="22127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PISA  SUD                                                                              NERELLI  A.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933688"/>
        <c:crossesAt val="0"/>
        <c:auto val="1"/>
        <c:lblOffset val="100"/>
        <c:noMultiLvlLbl val="0"/>
      </c:catAx>
      <c:valAx>
        <c:axId val="64933688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UV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127935"/>
        <c:crossesAt val="1"/>
        <c:crossBetween val="midCat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75"/>
          <c:y val="0.48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</c:spPr>
  <c:txPr>
    <a:bodyPr vert="horz" rot="0"/>
    <a:lstStyle/>
    <a:p>
      <a:pPr>
        <a:defRPr lang="en-US" cap="none" sz="24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1a DECADE  AGOSTO  2023                                            TEMPERATURA</a:t>
            </a:r>
          </a:p>
        </c:rich>
      </c:tx>
      <c:layout>
        <c:manualLayout>
          <c:xMode val="factor"/>
          <c:yMode val="factor"/>
          <c:x val="-0.0285"/>
          <c:y val="0.001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115"/>
          <c:w val="0.812"/>
          <c:h val="0.8275"/>
        </c:manualLayout>
      </c:layout>
      <c:lineChart>
        <c:grouping val="standard"/>
        <c:varyColors val="0"/>
        <c:ser>
          <c:idx val="2"/>
          <c:order val="0"/>
          <c:tx>
            <c:v>Temp. max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'Pisa sud'!$B$8:$B$17</c:f>
              <c:strCache/>
            </c:strRef>
          </c:cat>
          <c:val>
            <c:numRef>
              <c:f>'Pisa sud'!$E$8:$E$17</c:f>
              <c:numCache/>
            </c:numRef>
          </c:val>
          <c:smooth val="0"/>
        </c:ser>
        <c:ser>
          <c:idx val="1"/>
          <c:order val="1"/>
          <c:tx>
            <c:v>Temp. med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'Pisa sud'!$B$8:$B$17</c:f>
              <c:strCache/>
            </c:strRef>
          </c:cat>
          <c:val>
            <c:numRef>
              <c:f>'Pisa sud'!$D$8:$D$17</c:f>
              <c:numCache/>
            </c:numRef>
          </c:val>
          <c:smooth val="0"/>
        </c:ser>
        <c:ser>
          <c:idx val="0"/>
          <c:order val="2"/>
          <c:tx>
            <c:v>Temp. min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'Pisa sud'!$B$8:$B$17</c:f>
              <c:strCache/>
            </c:strRef>
          </c:cat>
          <c:val>
            <c:numRef>
              <c:f>'Pisa sud'!$C$8:$C$17</c:f>
              <c:numCache/>
            </c:numRef>
          </c:val>
          <c:smooth val="0"/>
        </c:ser>
        <c:axId val="47532281"/>
        <c:axId val="25137346"/>
      </c:lineChart>
      <c:catAx>
        <c:axId val="47532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PISA  SUD                                                                         NERELLI  A.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5137346"/>
        <c:crossesAt val="-20"/>
        <c:auto val="1"/>
        <c:lblOffset val="100"/>
        <c:noMultiLvlLbl val="0"/>
      </c:catAx>
      <c:valAx>
        <c:axId val="25137346"/>
        <c:scaling>
          <c:orientation val="minMax"/>
          <c:max val="34"/>
          <c:min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532281"/>
        <c:crossesAt val="1"/>
        <c:crossBetween val="midCat"/>
        <c:dispUnits/>
        <c:majorUnit val="2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"/>
          <c:y val="0.447"/>
          <c:w val="0.11675"/>
          <c:h val="0.09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0"/>
        </a:gs>
      </a:gsLst>
      <a:lin ang="5400000" scaled="1"/>
    </a:gradFill>
  </c:spPr>
  <c:txPr>
    <a:bodyPr vert="horz" rot="0"/>
    <a:lstStyle/>
    <a:p>
      <a:pPr>
        <a:defRPr lang="en-US" cap="none" sz="2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0.57775</cdr:x>
      <cdr:y>0.5055</cdr:y>
    </cdr:from>
    <cdr:to>
      <cdr:x>0.6415</cdr:x>
      <cdr:y>0.571</cdr:y>
    </cdr:to>
    <cdr:sp>
      <cdr:nvSpPr>
        <cdr:cNvPr id="1" name="TextBox 1"/>
        <cdr:cNvSpPr txBox="1">
          <a:spLocks noChangeArrowheads="1"/>
        </cdr:cNvSpPr>
      </cdr:nvSpPr>
      <cdr:spPr>
        <a:xfrm>
          <a:off x="5086350" y="3305175"/>
          <a:ext cx="561975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0.52075</cdr:x>
      <cdr:y>0.485</cdr:y>
    </cdr:from>
    <cdr:to>
      <cdr:x>0.53475</cdr:x>
      <cdr:y>0.5295</cdr:y>
    </cdr:to>
    <cdr:sp>
      <cdr:nvSpPr>
        <cdr:cNvPr id="1" name="TextBox 1"/>
        <cdr:cNvSpPr txBox="1">
          <a:spLocks noChangeArrowheads="1"/>
        </cdr:cNvSpPr>
      </cdr:nvSpPr>
      <cdr:spPr>
        <a:xfrm>
          <a:off x="4600575" y="3143250"/>
          <a:ext cx="1238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25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0.55175</cdr:y>
    </cdr:from>
    <cdr:to>
      <cdr:x>0.528</cdr:x>
      <cdr:y>0.5905</cdr:y>
    </cdr:to>
    <cdr:sp>
      <cdr:nvSpPr>
        <cdr:cNvPr id="1" name="TextBox 1"/>
        <cdr:cNvSpPr txBox="1">
          <a:spLocks noChangeArrowheads="1"/>
        </cdr:cNvSpPr>
      </cdr:nvSpPr>
      <cdr:spPr>
        <a:xfrm flipV="1">
          <a:off x="4419600" y="3571875"/>
          <a:ext cx="2476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</cdr:x>
      <cdr:y>0.52125</cdr:y>
    </cdr:from>
    <cdr:to>
      <cdr:x>0.514</cdr:x>
      <cdr:y>0.57175</cdr:y>
    </cdr:to>
    <cdr:sp>
      <cdr:nvSpPr>
        <cdr:cNvPr id="1" name="TextBox 1"/>
        <cdr:cNvSpPr txBox="1">
          <a:spLocks noChangeArrowheads="1"/>
        </cdr:cNvSpPr>
      </cdr:nvSpPr>
      <cdr:spPr>
        <a:xfrm>
          <a:off x="4438650" y="3371850"/>
          <a:ext cx="1143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9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0.49075</cdr:x>
      <cdr:y>0.5205</cdr:y>
    </cdr:from>
    <cdr:to>
      <cdr:x>0.519</cdr:x>
      <cdr:y>0.56975</cdr:y>
    </cdr:to>
    <cdr:sp>
      <cdr:nvSpPr>
        <cdr:cNvPr id="1" name="TextBox 1"/>
        <cdr:cNvSpPr txBox="1">
          <a:spLocks noChangeArrowheads="1"/>
        </cdr:cNvSpPr>
      </cdr:nvSpPr>
      <cdr:spPr>
        <a:xfrm>
          <a:off x="4324350" y="3371850"/>
          <a:ext cx="2476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0.5055</cdr:x>
      <cdr:y>0.51225</cdr:y>
    </cdr:from>
    <cdr:to>
      <cdr:x>0.69225</cdr:x>
      <cdr:y>0.554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0" y="3324225"/>
          <a:ext cx="16573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0.50025</cdr:y>
    </cdr:from>
    <cdr:to>
      <cdr:x>0.52225</cdr:x>
      <cdr:y>0.54025</cdr:y>
    </cdr:to>
    <cdr:sp>
      <cdr:nvSpPr>
        <cdr:cNvPr id="1" name="TextBox 1"/>
        <cdr:cNvSpPr txBox="1">
          <a:spLocks noChangeArrowheads="1"/>
        </cdr:cNvSpPr>
      </cdr:nvSpPr>
      <cdr:spPr>
        <a:xfrm>
          <a:off x="4410075" y="3228975"/>
          <a:ext cx="2000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95</xdr:col>
      <xdr:colOff>0</xdr:colOff>
      <xdr:row>0</xdr:row>
      <xdr:rowOff>0</xdr:rowOff>
    </xdr:from>
    <xdr:to>
      <xdr:col>109</xdr:col>
      <xdr:colOff>295275</xdr:colOff>
      <xdr:row>36</xdr:row>
      <xdr:rowOff>161925</xdr:rowOff>
    </xdr:to>
    <xdr:graphicFrame>
      <xdr:nvGraphicFramePr>
        <xdr:cNvPr id="1" name="Chart 52"/>
        <xdr:cNvGraphicFramePr/>
      </xdr:nvGraphicFramePr>
      <xdr:xfrm>
        <a:off x="44510325" y="0"/>
        <a:ext cx="882967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50</xdr:col>
      <xdr:colOff>0</xdr:colOff>
      <xdr:row>0</xdr:row>
      <xdr:rowOff>0</xdr:rowOff>
    </xdr:from>
    <xdr:to>
      <xdr:col>64</xdr:col>
      <xdr:colOff>285750</xdr:colOff>
      <xdr:row>36</xdr:row>
      <xdr:rowOff>161925</xdr:rowOff>
    </xdr:to>
    <xdr:graphicFrame>
      <xdr:nvGraphicFramePr>
        <xdr:cNvPr id="2" name="Chart 16"/>
        <xdr:cNvGraphicFramePr/>
      </xdr:nvGraphicFramePr>
      <xdr:xfrm>
        <a:off x="17078325" y="0"/>
        <a:ext cx="8820150" cy="654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50</xdr:col>
      <xdr:colOff>0</xdr:colOff>
      <xdr:row>365</xdr:row>
      <xdr:rowOff>0</xdr:rowOff>
    </xdr:from>
    <xdr:to>
      <xdr:col>64</xdr:col>
      <xdr:colOff>285750</xdr:colOff>
      <xdr:row>405</xdr:row>
      <xdr:rowOff>0</xdr:rowOff>
    </xdr:to>
    <xdr:graphicFrame>
      <xdr:nvGraphicFramePr>
        <xdr:cNvPr id="3" name="Chart 19"/>
        <xdr:cNvGraphicFramePr/>
      </xdr:nvGraphicFramePr>
      <xdr:xfrm>
        <a:off x="17078325" y="59912250"/>
        <a:ext cx="8820150" cy="646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50</xdr:col>
      <xdr:colOff>9525</xdr:colOff>
      <xdr:row>488</xdr:row>
      <xdr:rowOff>9525</xdr:rowOff>
    </xdr:from>
    <xdr:to>
      <xdr:col>64</xdr:col>
      <xdr:colOff>304800</xdr:colOff>
      <xdr:row>528</xdr:row>
      <xdr:rowOff>9525</xdr:rowOff>
    </xdr:to>
    <xdr:graphicFrame>
      <xdr:nvGraphicFramePr>
        <xdr:cNvPr id="4" name="Chart 20"/>
        <xdr:cNvGraphicFramePr/>
      </xdr:nvGraphicFramePr>
      <xdr:xfrm>
        <a:off x="17087850" y="79829025"/>
        <a:ext cx="8829675" cy="647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50</xdr:col>
      <xdr:colOff>0</xdr:colOff>
      <xdr:row>324</xdr:row>
      <xdr:rowOff>0</xdr:rowOff>
    </xdr:from>
    <xdr:to>
      <xdr:col>64</xdr:col>
      <xdr:colOff>304800</xdr:colOff>
      <xdr:row>364</xdr:row>
      <xdr:rowOff>0</xdr:rowOff>
    </xdr:to>
    <xdr:graphicFrame>
      <xdr:nvGraphicFramePr>
        <xdr:cNvPr id="5" name="Chart 21"/>
        <xdr:cNvGraphicFramePr/>
      </xdr:nvGraphicFramePr>
      <xdr:xfrm>
        <a:off x="17078325" y="53273325"/>
        <a:ext cx="8839200" cy="647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49</xdr:col>
      <xdr:colOff>657225</xdr:colOff>
      <xdr:row>37</xdr:row>
      <xdr:rowOff>161925</xdr:rowOff>
    </xdr:from>
    <xdr:to>
      <xdr:col>64</xdr:col>
      <xdr:colOff>285750</xdr:colOff>
      <xdr:row>77</xdr:row>
      <xdr:rowOff>19050</xdr:rowOff>
    </xdr:to>
    <xdr:graphicFrame>
      <xdr:nvGraphicFramePr>
        <xdr:cNvPr id="6" name="Chart 27"/>
        <xdr:cNvGraphicFramePr/>
      </xdr:nvGraphicFramePr>
      <xdr:xfrm>
        <a:off x="17068800" y="6715125"/>
        <a:ext cx="8829675" cy="6581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50</xdr:col>
      <xdr:colOff>0</xdr:colOff>
      <xdr:row>160</xdr:row>
      <xdr:rowOff>0</xdr:rowOff>
    </xdr:from>
    <xdr:to>
      <xdr:col>64</xdr:col>
      <xdr:colOff>323850</xdr:colOff>
      <xdr:row>200</xdr:row>
      <xdr:rowOff>9525</xdr:rowOff>
    </xdr:to>
    <xdr:graphicFrame>
      <xdr:nvGraphicFramePr>
        <xdr:cNvPr id="7" name="Chart 30"/>
        <xdr:cNvGraphicFramePr/>
      </xdr:nvGraphicFramePr>
      <xdr:xfrm>
        <a:off x="17078325" y="26717625"/>
        <a:ext cx="8858250" cy="6486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50</xdr:col>
      <xdr:colOff>0</xdr:colOff>
      <xdr:row>447</xdr:row>
      <xdr:rowOff>9525</xdr:rowOff>
    </xdr:from>
    <xdr:to>
      <xdr:col>64</xdr:col>
      <xdr:colOff>295275</xdr:colOff>
      <xdr:row>487</xdr:row>
      <xdr:rowOff>19050</xdr:rowOff>
    </xdr:to>
    <xdr:graphicFrame>
      <xdr:nvGraphicFramePr>
        <xdr:cNvPr id="8" name="Chart 37"/>
        <xdr:cNvGraphicFramePr/>
      </xdr:nvGraphicFramePr>
      <xdr:xfrm>
        <a:off x="17078325" y="73190100"/>
        <a:ext cx="8829675" cy="6486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65</xdr:col>
      <xdr:colOff>0</xdr:colOff>
      <xdr:row>0</xdr:row>
      <xdr:rowOff>0</xdr:rowOff>
    </xdr:from>
    <xdr:to>
      <xdr:col>79</xdr:col>
      <xdr:colOff>276225</xdr:colOff>
      <xdr:row>36</xdr:row>
      <xdr:rowOff>161925</xdr:rowOff>
    </xdr:to>
    <xdr:graphicFrame>
      <xdr:nvGraphicFramePr>
        <xdr:cNvPr id="9" name="Chart 43"/>
        <xdr:cNvGraphicFramePr/>
      </xdr:nvGraphicFramePr>
      <xdr:xfrm>
        <a:off x="26222325" y="0"/>
        <a:ext cx="8810625" cy="6543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79</xdr:col>
      <xdr:colOff>600075</xdr:colOff>
      <xdr:row>0</xdr:row>
      <xdr:rowOff>0</xdr:rowOff>
    </xdr:from>
    <xdr:to>
      <xdr:col>94</xdr:col>
      <xdr:colOff>266700</xdr:colOff>
      <xdr:row>37</xdr:row>
      <xdr:rowOff>9525</xdr:rowOff>
    </xdr:to>
    <xdr:graphicFrame>
      <xdr:nvGraphicFramePr>
        <xdr:cNvPr id="10" name="Chart 51"/>
        <xdr:cNvGraphicFramePr/>
      </xdr:nvGraphicFramePr>
      <xdr:xfrm>
        <a:off x="35356800" y="0"/>
        <a:ext cx="8810625" cy="6562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64</xdr:col>
      <xdr:colOff>600075</xdr:colOff>
      <xdr:row>364</xdr:row>
      <xdr:rowOff>152400</xdr:rowOff>
    </xdr:from>
    <xdr:to>
      <xdr:col>79</xdr:col>
      <xdr:colOff>295275</xdr:colOff>
      <xdr:row>404</xdr:row>
      <xdr:rowOff>152400</xdr:rowOff>
    </xdr:to>
    <xdr:graphicFrame>
      <xdr:nvGraphicFramePr>
        <xdr:cNvPr id="11" name="Chart 53"/>
        <xdr:cNvGraphicFramePr/>
      </xdr:nvGraphicFramePr>
      <xdr:xfrm>
        <a:off x="26212800" y="59902725"/>
        <a:ext cx="8839200" cy="6467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65</xdr:col>
      <xdr:colOff>0</xdr:colOff>
      <xdr:row>38</xdr:row>
      <xdr:rowOff>0</xdr:rowOff>
    </xdr:from>
    <xdr:to>
      <xdr:col>79</xdr:col>
      <xdr:colOff>276225</xdr:colOff>
      <xdr:row>77</xdr:row>
      <xdr:rowOff>19050</xdr:rowOff>
    </xdr:to>
    <xdr:graphicFrame>
      <xdr:nvGraphicFramePr>
        <xdr:cNvPr id="12" name="Chart 54"/>
        <xdr:cNvGraphicFramePr/>
      </xdr:nvGraphicFramePr>
      <xdr:xfrm>
        <a:off x="26222325" y="6724650"/>
        <a:ext cx="8810625" cy="6572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49</xdr:col>
      <xdr:colOff>657225</xdr:colOff>
      <xdr:row>78</xdr:row>
      <xdr:rowOff>9525</xdr:rowOff>
    </xdr:from>
    <xdr:to>
      <xdr:col>64</xdr:col>
      <xdr:colOff>266700</xdr:colOff>
      <xdr:row>118</xdr:row>
      <xdr:rowOff>9525</xdr:rowOff>
    </xdr:to>
    <xdr:graphicFrame>
      <xdr:nvGraphicFramePr>
        <xdr:cNvPr id="13" name="Chart 57"/>
        <xdr:cNvGraphicFramePr/>
      </xdr:nvGraphicFramePr>
      <xdr:xfrm>
        <a:off x="17068800" y="13449300"/>
        <a:ext cx="8810625" cy="64770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80</xdr:col>
      <xdr:colOff>0</xdr:colOff>
      <xdr:row>37</xdr:row>
      <xdr:rowOff>152400</xdr:rowOff>
    </xdr:from>
    <xdr:to>
      <xdr:col>94</xdr:col>
      <xdr:colOff>276225</xdr:colOff>
      <xdr:row>77</xdr:row>
      <xdr:rowOff>0</xdr:rowOff>
    </xdr:to>
    <xdr:graphicFrame>
      <xdr:nvGraphicFramePr>
        <xdr:cNvPr id="14" name="Chart 59"/>
        <xdr:cNvGraphicFramePr/>
      </xdr:nvGraphicFramePr>
      <xdr:xfrm>
        <a:off x="35366325" y="6705600"/>
        <a:ext cx="8810625" cy="65722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95</xdr:col>
      <xdr:colOff>0</xdr:colOff>
      <xdr:row>37</xdr:row>
      <xdr:rowOff>152400</xdr:rowOff>
    </xdr:from>
    <xdr:to>
      <xdr:col>109</xdr:col>
      <xdr:colOff>295275</xdr:colOff>
      <xdr:row>77</xdr:row>
      <xdr:rowOff>0</xdr:rowOff>
    </xdr:to>
    <xdr:graphicFrame>
      <xdr:nvGraphicFramePr>
        <xdr:cNvPr id="15" name="Chart 61"/>
        <xdr:cNvGraphicFramePr/>
      </xdr:nvGraphicFramePr>
      <xdr:xfrm>
        <a:off x="44510325" y="6705600"/>
        <a:ext cx="8829675" cy="6572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65</xdr:col>
      <xdr:colOff>9525</xdr:colOff>
      <xdr:row>78</xdr:row>
      <xdr:rowOff>9525</xdr:rowOff>
    </xdr:from>
    <xdr:to>
      <xdr:col>79</xdr:col>
      <xdr:colOff>295275</xdr:colOff>
      <xdr:row>118</xdr:row>
      <xdr:rowOff>9525</xdr:rowOff>
    </xdr:to>
    <xdr:graphicFrame>
      <xdr:nvGraphicFramePr>
        <xdr:cNvPr id="16" name="Chart 62"/>
        <xdr:cNvGraphicFramePr/>
      </xdr:nvGraphicFramePr>
      <xdr:xfrm>
        <a:off x="26231850" y="13449300"/>
        <a:ext cx="8820150" cy="64770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95</xdr:col>
      <xdr:colOff>0</xdr:colOff>
      <xdr:row>77</xdr:row>
      <xdr:rowOff>152400</xdr:rowOff>
    </xdr:from>
    <xdr:to>
      <xdr:col>109</xdr:col>
      <xdr:colOff>295275</xdr:colOff>
      <xdr:row>118</xdr:row>
      <xdr:rowOff>19050</xdr:rowOff>
    </xdr:to>
    <xdr:graphicFrame>
      <xdr:nvGraphicFramePr>
        <xdr:cNvPr id="17" name="Chart 63"/>
        <xdr:cNvGraphicFramePr/>
      </xdr:nvGraphicFramePr>
      <xdr:xfrm>
        <a:off x="44510325" y="13430250"/>
        <a:ext cx="8829675" cy="65055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49</xdr:col>
      <xdr:colOff>657225</xdr:colOff>
      <xdr:row>119</xdr:row>
      <xdr:rowOff>9525</xdr:rowOff>
    </xdr:from>
    <xdr:to>
      <xdr:col>64</xdr:col>
      <xdr:colOff>304800</xdr:colOff>
      <xdr:row>159</xdr:row>
      <xdr:rowOff>9525</xdr:rowOff>
    </xdr:to>
    <xdr:graphicFrame>
      <xdr:nvGraphicFramePr>
        <xdr:cNvPr id="18" name="Chart 68"/>
        <xdr:cNvGraphicFramePr/>
      </xdr:nvGraphicFramePr>
      <xdr:xfrm>
        <a:off x="17068800" y="20088225"/>
        <a:ext cx="8848725" cy="64770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65</xdr:col>
      <xdr:colOff>9525</xdr:colOff>
      <xdr:row>119</xdr:row>
      <xdr:rowOff>9525</xdr:rowOff>
    </xdr:from>
    <xdr:to>
      <xdr:col>79</xdr:col>
      <xdr:colOff>285750</xdr:colOff>
      <xdr:row>159</xdr:row>
      <xdr:rowOff>19050</xdr:rowOff>
    </xdr:to>
    <xdr:graphicFrame>
      <xdr:nvGraphicFramePr>
        <xdr:cNvPr id="19" name="Chart 69"/>
        <xdr:cNvGraphicFramePr/>
      </xdr:nvGraphicFramePr>
      <xdr:xfrm>
        <a:off x="26231850" y="20088225"/>
        <a:ext cx="8810625" cy="64865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79</xdr:col>
      <xdr:colOff>600075</xdr:colOff>
      <xdr:row>119</xdr:row>
      <xdr:rowOff>0</xdr:rowOff>
    </xdr:from>
    <xdr:to>
      <xdr:col>94</xdr:col>
      <xdr:colOff>295275</xdr:colOff>
      <xdr:row>159</xdr:row>
      <xdr:rowOff>19050</xdr:rowOff>
    </xdr:to>
    <xdr:graphicFrame>
      <xdr:nvGraphicFramePr>
        <xdr:cNvPr id="20" name="Chart 71"/>
        <xdr:cNvGraphicFramePr/>
      </xdr:nvGraphicFramePr>
      <xdr:xfrm>
        <a:off x="35356800" y="20078700"/>
        <a:ext cx="8839200" cy="64960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95</xdr:col>
      <xdr:colOff>0</xdr:colOff>
      <xdr:row>118</xdr:row>
      <xdr:rowOff>152400</xdr:rowOff>
    </xdr:from>
    <xdr:to>
      <xdr:col>109</xdr:col>
      <xdr:colOff>304800</xdr:colOff>
      <xdr:row>158</xdr:row>
      <xdr:rowOff>152400</xdr:rowOff>
    </xdr:to>
    <xdr:graphicFrame>
      <xdr:nvGraphicFramePr>
        <xdr:cNvPr id="21" name="Chart 74"/>
        <xdr:cNvGraphicFramePr/>
      </xdr:nvGraphicFramePr>
      <xdr:xfrm>
        <a:off x="44510325" y="20069175"/>
        <a:ext cx="8839200" cy="64770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95</xdr:col>
      <xdr:colOff>0</xdr:colOff>
      <xdr:row>324</xdr:row>
      <xdr:rowOff>0</xdr:rowOff>
    </xdr:from>
    <xdr:to>
      <xdr:col>109</xdr:col>
      <xdr:colOff>314325</xdr:colOff>
      <xdr:row>364</xdr:row>
      <xdr:rowOff>0</xdr:rowOff>
    </xdr:to>
    <xdr:graphicFrame>
      <xdr:nvGraphicFramePr>
        <xdr:cNvPr id="22" name="Chart 83"/>
        <xdr:cNvGraphicFramePr/>
      </xdr:nvGraphicFramePr>
      <xdr:xfrm>
        <a:off x="44510325" y="53273325"/>
        <a:ext cx="8848725" cy="64770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65</xdr:col>
      <xdr:colOff>0</xdr:colOff>
      <xdr:row>324</xdr:row>
      <xdr:rowOff>0</xdr:rowOff>
    </xdr:from>
    <xdr:to>
      <xdr:col>79</xdr:col>
      <xdr:colOff>304800</xdr:colOff>
      <xdr:row>364</xdr:row>
      <xdr:rowOff>9525</xdr:rowOff>
    </xdr:to>
    <xdr:graphicFrame>
      <xdr:nvGraphicFramePr>
        <xdr:cNvPr id="23" name="Chart 84"/>
        <xdr:cNvGraphicFramePr/>
      </xdr:nvGraphicFramePr>
      <xdr:xfrm>
        <a:off x="26222325" y="53273325"/>
        <a:ext cx="8839200" cy="64865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79</xdr:col>
      <xdr:colOff>600075</xdr:colOff>
      <xdr:row>324</xdr:row>
      <xdr:rowOff>9525</xdr:rowOff>
    </xdr:from>
    <xdr:to>
      <xdr:col>94</xdr:col>
      <xdr:colOff>285750</xdr:colOff>
      <xdr:row>364</xdr:row>
      <xdr:rowOff>28575</xdr:rowOff>
    </xdr:to>
    <xdr:graphicFrame>
      <xdr:nvGraphicFramePr>
        <xdr:cNvPr id="24" name="Chart 85"/>
        <xdr:cNvGraphicFramePr/>
      </xdr:nvGraphicFramePr>
      <xdr:xfrm>
        <a:off x="35356800" y="53282850"/>
        <a:ext cx="8829675" cy="64960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80</xdr:col>
      <xdr:colOff>0</xdr:colOff>
      <xdr:row>365</xdr:row>
      <xdr:rowOff>9525</xdr:rowOff>
    </xdr:from>
    <xdr:to>
      <xdr:col>94</xdr:col>
      <xdr:colOff>304800</xdr:colOff>
      <xdr:row>405</xdr:row>
      <xdr:rowOff>9525</xdr:rowOff>
    </xdr:to>
    <xdr:graphicFrame>
      <xdr:nvGraphicFramePr>
        <xdr:cNvPr id="25" name="Chart 86"/>
        <xdr:cNvGraphicFramePr/>
      </xdr:nvGraphicFramePr>
      <xdr:xfrm>
        <a:off x="35366325" y="59921775"/>
        <a:ext cx="8839200" cy="64674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95</xdr:col>
      <xdr:colOff>0</xdr:colOff>
      <xdr:row>365</xdr:row>
      <xdr:rowOff>0</xdr:rowOff>
    </xdr:from>
    <xdr:to>
      <xdr:col>109</xdr:col>
      <xdr:colOff>314325</xdr:colOff>
      <xdr:row>404</xdr:row>
      <xdr:rowOff>152400</xdr:rowOff>
    </xdr:to>
    <xdr:graphicFrame>
      <xdr:nvGraphicFramePr>
        <xdr:cNvPr id="26" name="Chart 87"/>
        <xdr:cNvGraphicFramePr/>
      </xdr:nvGraphicFramePr>
      <xdr:xfrm>
        <a:off x="44510325" y="59912250"/>
        <a:ext cx="8848725" cy="64579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80</xdr:col>
      <xdr:colOff>9525</xdr:colOff>
      <xdr:row>446</xdr:row>
      <xdr:rowOff>152400</xdr:rowOff>
    </xdr:from>
    <xdr:to>
      <xdr:col>94</xdr:col>
      <xdr:colOff>304800</xdr:colOff>
      <xdr:row>487</xdr:row>
      <xdr:rowOff>9525</xdr:rowOff>
    </xdr:to>
    <xdr:graphicFrame>
      <xdr:nvGraphicFramePr>
        <xdr:cNvPr id="27" name="Chart 92"/>
        <xdr:cNvGraphicFramePr/>
      </xdr:nvGraphicFramePr>
      <xdr:xfrm>
        <a:off x="35375850" y="73171050"/>
        <a:ext cx="8829675" cy="64960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95</xdr:col>
      <xdr:colOff>0</xdr:colOff>
      <xdr:row>447</xdr:row>
      <xdr:rowOff>0</xdr:rowOff>
    </xdr:from>
    <xdr:to>
      <xdr:col>109</xdr:col>
      <xdr:colOff>333375</xdr:colOff>
      <xdr:row>487</xdr:row>
      <xdr:rowOff>9525</xdr:rowOff>
    </xdr:to>
    <xdr:graphicFrame>
      <xdr:nvGraphicFramePr>
        <xdr:cNvPr id="28" name="Chart 93"/>
        <xdr:cNvGraphicFramePr/>
      </xdr:nvGraphicFramePr>
      <xdr:xfrm>
        <a:off x="44510325" y="73180575"/>
        <a:ext cx="8867775" cy="64865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65</xdr:col>
      <xdr:colOff>9525</xdr:colOff>
      <xdr:row>446</xdr:row>
      <xdr:rowOff>152400</xdr:rowOff>
    </xdr:from>
    <xdr:to>
      <xdr:col>79</xdr:col>
      <xdr:colOff>304800</xdr:colOff>
      <xdr:row>487</xdr:row>
      <xdr:rowOff>9525</xdr:rowOff>
    </xdr:to>
    <xdr:graphicFrame>
      <xdr:nvGraphicFramePr>
        <xdr:cNvPr id="29" name="Chart 94"/>
        <xdr:cNvGraphicFramePr/>
      </xdr:nvGraphicFramePr>
      <xdr:xfrm>
        <a:off x="26231850" y="73171050"/>
        <a:ext cx="8829675" cy="64960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80</xdr:col>
      <xdr:colOff>0</xdr:colOff>
      <xdr:row>78</xdr:row>
      <xdr:rowOff>0</xdr:rowOff>
    </xdr:from>
    <xdr:to>
      <xdr:col>94</xdr:col>
      <xdr:colOff>285750</xdr:colOff>
      <xdr:row>118</xdr:row>
      <xdr:rowOff>9525</xdr:rowOff>
    </xdr:to>
    <xdr:graphicFrame>
      <xdr:nvGraphicFramePr>
        <xdr:cNvPr id="30" name="Chart 123"/>
        <xdr:cNvGraphicFramePr/>
      </xdr:nvGraphicFramePr>
      <xdr:xfrm>
        <a:off x="35366325" y="13439775"/>
        <a:ext cx="8820150" cy="64865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65</xdr:col>
      <xdr:colOff>9525</xdr:colOff>
      <xdr:row>160</xdr:row>
      <xdr:rowOff>0</xdr:rowOff>
    </xdr:from>
    <xdr:to>
      <xdr:col>79</xdr:col>
      <xdr:colOff>314325</xdr:colOff>
      <xdr:row>200</xdr:row>
      <xdr:rowOff>9525</xdr:rowOff>
    </xdr:to>
    <xdr:graphicFrame>
      <xdr:nvGraphicFramePr>
        <xdr:cNvPr id="31" name="Chart 125"/>
        <xdr:cNvGraphicFramePr/>
      </xdr:nvGraphicFramePr>
      <xdr:xfrm>
        <a:off x="26231850" y="26717625"/>
        <a:ext cx="8839200" cy="64865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80</xdr:col>
      <xdr:colOff>0</xdr:colOff>
      <xdr:row>159</xdr:row>
      <xdr:rowOff>152400</xdr:rowOff>
    </xdr:from>
    <xdr:to>
      <xdr:col>94</xdr:col>
      <xdr:colOff>285750</xdr:colOff>
      <xdr:row>200</xdr:row>
      <xdr:rowOff>0</xdr:rowOff>
    </xdr:to>
    <xdr:graphicFrame>
      <xdr:nvGraphicFramePr>
        <xdr:cNvPr id="32" name="Chart 126"/>
        <xdr:cNvGraphicFramePr/>
      </xdr:nvGraphicFramePr>
      <xdr:xfrm>
        <a:off x="35366325" y="26708100"/>
        <a:ext cx="8820150" cy="64865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95</xdr:col>
      <xdr:colOff>9525</xdr:colOff>
      <xdr:row>159</xdr:row>
      <xdr:rowOff>152400</xdr:rowOff>
    </xdr:from>
    <xdr:to>
      <xdr:col>109</xdr:col>
      <xdr:colOff>304800</xdr:colOff>
      <xdr:row>199</xdr:row>
      <xdr:rowOff>152400</xdr:rowOff>
    </xdr:to>
    <xdr:graphicFrame>
      <xdr:nvGraphicFramePr>
        <xdr:cNvPr id="33" name="Chart 127"/>
        <xdr:cNvGraphicFramePr/>
      </xdr:nvGraphicFramePr>
      <xdr:xfrm>
        <a:off x="44519850" y="26708100"/>
        <a:ext cx="8829675" cy="64770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50</xdr:col>
      <xdr:colOff>0</xdr:colOff>
      <xdr:row>406</xdr:row>
      <xdr:rowOff>0</xdr:rowOff>
    </xdr:from>
    <xdr:to>
      <xdr:col>64</xdr:col>
      <xdr:colOff>276225</xdr:colOff>
      <xdr:row>446</xdr:row>
      <xdr:rowOff>9525</xdr:rowOff>
    </xdr:to>
    <xdr:graphicFrame>
      <xdr:nvGraphicFramePr>
        <xdr:cNvPr id="34" name="Chart 130"/>
        <xdr:cNvGraphicFramePr/>
      </xdr:nvGraphicFramePr>
      <xdr:xfrm>
        <a:off x="17078325" y="66541650"/>
        <a:ext cx="8810625" cy="64865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65</xdr:col>
      <xdr:colOff>0</xdr:colOff>
      <xdr:row>406</xdr:row>
      <xdr:rowOff>0</xdr:rowOff>
    </xdr:from>
    <xdr:to>
      <xdr:col>79</xdr:col>
      <xdr:colOff>304800</xdr:colOff>
      <xdr:row>445</xdr:row>
      <xdr:rowOff>152400</xdr:rowOff>
    </xdr:to>
    <xdr:graphicFrame>
      <xdr:nvGraphicFramePr>
        <xdr:cNvPr id="35" name="Chart 131"/>
        <xdr:cNvGraphicFramePr/>
      </xdr:nvGraphicFramePr>
      <xdr:xfrm>
        <a:off x="26222325" y="66541650"/>
        <a:ext cx="8839200" cy="646747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80</xdr:col>
      <xdr:colOff>9525</xdr:colOff>
      <xdr:row>406</xdr:row>
      <xdr:rowOff>0</xdr:rowOff>
    </xdr:from>
    <xdr:to>
      <xdr:col>94</xdr:col>
      <xdr:colOff>323850</xdr:colOff>
      <xdr:row>446</xdr:row>
      <xdr:rowOff>9525</xdr:rowOff>
    </xdr:to>
    <xdr:graphicFrame>
      <xdr:nvGraphicFramePr>
        <xdr:cNvPr id="36" name="Chart 132"/>
        <xdr:cNvGraphicFramePr/>
      </xdr:nvGraphicFramePr>
      <xdr:xfrm>
        <a:off x="35375850" y="66541650"/>
        <a:ext cx="8848725" cy="648652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95</xdr:col>
      <xdr:colOff>9525</xdr:colOff>
      <xdr:row>406</xdr:row>
      <xdr:rowOff>9525</xdr:rowOff>
    </xdr:from>
    <xdr:to>
      <xdr:col>109</xdr:col>
      <xdr:colOff>342900</xdr:colOff>
      <xdr:row>446</xdr:row>
      <xdr:rowOff>28575</xdr:rowOff>
    </xdr:to>
    <xdr:graphicFrame>
      <xdr:nvGraphicFramePr>
        <xdr:cNvPr id="37" name="Chart 133"/>
        <xdr:cNvGraphicFramePr/>
      </xdr:nvGraphicFramePr>
      <xdr:xfrm>
        <a:off x="44519850" y="66551175"/>
        <a:ext cx="8867775" cy="64960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65</xdr:col>
      <xdr:colOff>0</xdr:colOff>
      <xdr:row>201</xdr:row>
      <xdr:rowOff>9525</xdr:rowOff>
    </xdr:from>
    <xdr:to>
      <xdr:col>79</xdr:col>
      <xdr:colOff>314325</xdr:colOff>
      <xdr:row>241</xdr:row>
      <xdr:rowOff>19050</xdr:rowOff>
    </xdr:to>
    <xdr:graphicFrame>
      <xdr:nvGraphicFramePr>
        <xdr:cNvPr id="38" name="Chart 138"/>
        <xdr:cNvGraphicFramePr/>
      </xdr:nvGraphicFramePr>
      <xdr:xfrm>
        <a:off x="26222325" y="33366075"/>
        <a:ext cx="8848725" cy="64865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80</xdr:col>
      <xdr:colOff>0</xdr:colOff>
      <xdr:row>201</xdr:row>
      <xdr:rowOff>9525</xdr:rowOff>
    </xdr:from>
    <xdr:to>
      <xdr:col>94</xdr:col>
      <xdr:colOff>295275</xdr:colOff>
      <xdr:row>241</xdr:row>
      <xdr:rowOff>0</xdr:rowOff>
    </xdr:to>
    <xdr:graphicFrame>
      <xdr:nvGraphicFramePr>
        <xdr:cNvPr id="39" name="Chart 140"/>
        <xdr:cNvGraphicFramePr/>
      </xdr:nvGraphicFramePr>
      <xdr:xfrm>
        <a:off x="35366325" y="33366075"/>
        <a:ext cx="8829675" cy="646747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95</xdr:col>
      <xdr:colOff>0</xdr:colOff>
      <xdr:row>201</xdr:row>
      <xdr:rowOff>9525</xdr:rowOff>
    </xdr:from>
    <xdr:to>
      <xdr:col>109</xdr:col>
      <xdr:colOff>304800</xdr:colOff>
      <xdr:row>241</xdr:row>
      <xdr:rowOff>0</xdr:rowOff>
    </xdr:to>
    <xdr:graphicFrame>
      <xdr:nvGraphicFramePr>
        <xdr:cNvPr id="40" name="Chart 142"/>
        <xdr:cNvGraphicFramePr/>
      </xdr:nvGraphicFramePr>
      <xdr:xfrm>
        <a:off x="44510325" y="33366075"/>
        <a:ext cx="8839200" cy="64674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110</xdr:col>
      <xdr:colOff>0</xdr:colOff>
      <xdr:row>282</xdr:row>
      <xdr:rowOff>152400</xdr:rowOff>
    </xdr:from>
    <xdr:to>
      <xdr:col>124</xdr:col>
      <xdr:colOff>314325</xdr:colOff>
      <xdr:row>322</xdr:row>
      <xdr:rowOff>152400</xdr:rowOff>
    </xdr:to>
    <xdr:graphicFrame>
      <xdr:nvGraphicFramePr>
        <xdr:cNvPr id="41" name="Chart 143"/>
        <xdr:cNvGraphicFramePr/>
      </xdr:nvGraphicFramePr>
      <xdr:xfrm>
        <a:off x="53654325" y="46624875"/>
        <a:ext cx="8848725" cy="64770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65</xdr:col>
      <xdr:colOff>9525</xdr:colOff>
      <xdr:row>241</xdr:row>
      <xdr:rowOff>152400</xdr:rowOff>
    </xdr:from>
    <xdr:to>
      <xdr:col>79</xdr:col>
      <xdr:colOff>295275</xdr:colOff>
      <xdr:row>282</xdr:row>
      <xdr:rowOff>0</xdr:rowOff>
    </xdr:to>
    <xdr:graphicFrame>
      <xdr:nvGraphicFramePr>
        <xdr:cNvPr id="42" name="Chart 145"/>
        <xdr:cNvGraphicFramePr/>
      </xdr:nvGraphicFramePr>
      <xdr:xfrm>
        <a:off x="26231850" y="39985950"/>
        <a:ext cx="8820150" cy="64865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80</xdr:col>
      <xdr:colOff>0</xdr:colOff>
      <xdr:row>242</xdr:row>
      <xdr:rowOff>0</xdr:rowOff>
    </xdr:from>
    <xdr:to>
      <xdr:col>94</xdr:col>
      <xdr:colOff>304800</xdr:colOff>
      <xdr:row>282</xdr:row>
      <xdr:rowOff>0</xdr:rowOff>
    </xdr:to>
    <xdr:graphicFrame>
      <xdr:nvGraphicFramePr>
        <xdr:cNvPr id="43" name="Chart 146"/>
        <xdr:cNvGraphicFramePr/>
      </xdr:nvGraphicFramePr>
      <xdr:xfrm>
        <a:off x="35366325" y="39995475"/>
        <a:ext cx="8839200" cy="64770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95</xdr:col>
      <xdr:colOff>0</xdr:colOff>
      <xdr:row>242</xdr:row>
      <xdr:rowOff>0</xdr:rowOff>
    </xdr:from>
    <xdr:to>
      <xdr:col>109</xdr:col>
      <xdr:colOff>314325</xdr:colOff>
      <xdr:row>282</xdr:row>
      <xdr:rowOff>19050</xdr:rowOff>
    </xdr:to>
    <xdr:graphicFrame>
      <xdr:nvGraphicFramePr>
        <xdr:cNvPr id="44" name="Chart 147"/>
        <xdr:cNvGraphicFramePr/>
      </xdr:nvGraphicFramePr>
      <xdr:xfrm>
        <a:off x="44510325" y="39995475"/>
        <a:ext cx="8848725" cy="64960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50</xdr:col>
      <xdr:colOff>0</xdr:colOff>
      <xdr:row>241</xdr:row>
      <xdr:rowOff>152400</xdr:rowOff>
    </xdr:from>
    <xdr:to>
      <xdr:col>64</xdr:col>
      <xdr:colOff>276225</xdr:colOff>
      <xdr:row>282</xdr:row>
      <xdr:rowOff>0</xdr:rowOff>
    </xdr:to>
    <xdr:graphicFrame>
      <xdr:nvGraphicFramePr>
        <xdr:cNvPr id="45" name="Chart 148"/>
        <xdr:cNvGraphicFramePr/>
      </xdr:nvGraphicFramePr>
      <xdr:xfrm>
        <a:off x="17078325" y="39985950"/>
        <a:ext cx="8810625" cy="64865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50</xdr:col>
      <xdr:colOff>0</xdr:colOff>
      <xdr:row>201</xdr:row>
      <xdr:rowOff>0</xdr:rowOff>
    </xdr:from>
    <xdr:to>
      <xdr:col>64</xdr:col>
      <xdr:colOff>314325</xdr:colOff>
      <xdr:row>240</xdr:row>
      <xdr:rowOff>152400</xdr:rowOff>
    </xdr:to>
    <xdr:graphicFrame>
      <xdr:nvGraphicFramePr>
        <xdr:cNvPr id="46" name="Chart 149"/>
        <xdr:cNvGraphicFramePr/>
      </xdr:nvGraphicFramePr>
      <xdr:xfrm>
        <a:off x="17078325" y="33356550"/>
        <a:ext cx="8848725" cy="646747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65</xdr:col>
      <xdr:colOff>9525</xdr:colOff>
      <xdr:row>282</xdr:row>
      <xdr:rowOff>152400</xdr:rowOff>
    </xdr:from>
    <xdr:to>
      <xdr:col>79</xdr:col>
      <xdr:colOff>304800</xdr:colOff>
      <xdr:row>323</xdr:row>
      <xdr:rowOff>0</xdr:rowOff>
    </xdr:to>
    <xdr:graphicFrame>
      <xdr:nvGraphicFramePr>
        <xdr:cNvPr id="47" name="Chart 150"/>
        <xdr:cNvGraphicFramePr/>
      </xdr:nvGraphicFramePr>
      <xdr:xfrm>
        <a:off x="26231850" y="46624875"/>
        <a:ext cx="8829675" cy="64865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80</xdr:col>
      <xdr:colOff>9525</xdr:colOff>
      <xdr:row>283</xdr:row>
      <xdr:rowOff>0</xdr:rowOff>
    </xdr:from>
    <xdr:to>
      <xdr:col>94</xdr:col>
      <xdr:colOff>314325</xdr:colOff>
      <xdr:row>322</xdr:row>
      <xdr:rowOff>152400</xdr:rowOff>
    </xdr:to>
    <xdr:graphicFrame>
      <xdr:nvGraphicFramePr>
        <xdr:cNvPr id="48" name="Chart 152"/>
        <xdr:cNvGraphicFramePr/>
      </xdr:nvGraphicFramePr>
      <xdr:xfrm>
        <a:off x="35375850" y="46634400"/>
        <a:ext cx="8839200" cy="646747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95</xdr:col>
      <xdr:colOff>0</xdr:colOff>
      <xdr:row>283</xdr:row>
      <xdr:rowOff>0</xdr:rowOff>
    </xdr:from>
    <xdr:to>
      <xdr:col>109</xdr:col>
      <xdr:colOff>333375</xdr:colOff>
      <xdr:row>323</xdr:row>
      <xdr:rowOff>9525</xdr:rowOff>
    </xdr:to>
    <xdr:graphicFrame>
      <xdr:nvGraphicFramePr>
        <xdr:cNvPr id="49" name="Chart 154"/>
        <xdr:cNvGraphicFramePr/>
      </xdr:nvGraphicFramePr>
      <xdr:xfrm>
        <a:off x="44510325" y="46634400"/>
        <a:ext cx="8867775" cy="648652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49</xdr:col>
      <xdr:colOff>657225</xdr:colOff>
      <xdr:row>283</xdr:row>
      <xdr:rowOff>9525</xdr:rowOff>
    </xdr:from>
    <xdr:to>
      <xdr:col>64</xdr:col>
      <xdr:colOff>295275</xdr:colOff>
      <xdr:row>323</xdr:row>
      <xdr:rowOff>9525</xdr:rowOff>
    </xdr:to>
    <xdr:graphicFrame>
      <xdr:nvGraphicFramePr>
        <xdr:cNvPr id="50" name="Chart 155"/>
        <xdr:cNvGraphicFramePr/>
      </xdr:nvGraphicFramePr>
      <xdr:xfrm>
        <a:off x="17068800" y="46643925"/>
        <a:ext cx="8839200" cy="64770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1022"/>
  <sheetViews>
    <sheetView tabSelected="1" workbookViewId="0" topLeftCell="A1">
      <selection activeCell="A2" sqref="A2"/>
    </sheetView>
  </sheetViews>
  <sheetFormatPr defaultColWidth="9.140625" defaultRowHeight="12.75"/>
  <cols>
    <col min="1" max="1" width="3.421875" style="0" customWidth="1"/>
    <col min="2" max="2" width="3.8515625" style="0" customWidth="1"/>
    <col min="3" max="4" width="5.421875" style="0" customWidth="1"/>
    <col min="5" max="5" width="5.57421875" style="0" customWidth="1"/>
    <col min="6" max="6" width="11.421875" style="0" customWidth="1"/>
    <col min="7" max="7" width="3.28125" style="0" customWidth="1"/>
    <col min="8" max="8" width="6.28125" style="0" customWidth="1"/>
    <col min="9" max="9" width="6.57421875" style="0" customWidth="1"/>
    <col min="10" max="10" width="0.5625" style="0" hidden="1" customWidth="1"/>
    <col min="11" max="11" width="3.7109375" style="0" customWidth="1"/>
    <col min="12" max="13" width="5.28125" style="0" customWidth="1"/>
    <col min="14" max="14" width="5.57421875" style="0" customWidth="1"/>
    <col min="15" max="15" width="3.28125" style="0" customWidth="1"/>
    <col min="16" max="16" width="6.140625" style="0" customWidth="1"/>
    <col min="17" max="17" width="5.7109375" style="0" customWidth="1"/>
    <col min="18" max="18" width="0.42578125" style="0" hidden="1" customWidth="1"/>
    <col min="19" max="20" width="7.28125" style="0" customWidth="1"/>
    <col min="21" max="21" width="3.57421875" style="0" customWidth="1"/>
    <col min="22" max="23" width="7.140625" style="0" customWidth="1"/>
    <col min="24" max="24" width="8.421875" style="0" customWidth="1"/>
    <col min="25" max="25" width="0.71875" style="0" customWidth="1"/>
    <col min="26" max="26" width="0.13671875" style="0" hidden="1" customWidth="1"/>
    <col min="27" max="27" width="28.421875" style="0" customWidth="1"/>
    <col min="28" max="28" width="8.7109375" style="0" customWidth="1"/>
    <col min="29" max="29" width="7.00390625" style="0" customWidth="1"/>
    <col min="30" max="30" width="0.9921875" style="0" customWidth="1"/>
    <col min="31" max="31" width="2.7109375" style="0" hidden="1" customWidth="1"/>
    <col min="32" max="32" width="0.71875" style="0" hidden="1" customWidth="1"/>
    <col min="33" max="33" width="8.421875" style="0" hidden="1" customWidth="1"/>
    <col min="34" max="34" width="2.8515625" style="0" hidden="1" customWidth="1"/>
    <col min="35" max="35" width="3.57421875" style="0" customWidth="1"/>
    <col min="36" max="36" width="6.421875" style="0" customWidth="1"/>
    <col min="37" max="37" width="6.8515625" style="0" customWidth="1"/>
    <col min="38" max="38" width="6.7109375" style="0" customWidth="1"/>
    <col min="39" max="39" width="1.7109375" style="0" customWidth="1"/>
    <col min="40" max="40" width="3.28125" style="0" customWidth="1"/>
    <col min="41" max="41" width="6.28125" style="0" customWidth="1"/>
    <col min="42" max="42" width="6.00390625" style="0" customWidth="1"/>
    <col min="43" max="43" width="8.00390625" style="0" customWidth="1"/>
    <col min="44" max="44" width="1.7109375" style="0" customWidth="1"/>
    <col min="45" max="45" width="3.28125" style="0" customWidth="1"/>
    <col min="46" max="48" width="5.7109375" style="0" customWidth="1"/>
    <col min="49" max="49" width="2.140625" style="0" customWidth="1"/>
    <col min="50" max="50" width="10.00390625" style="0" bestFit="1" customWidth="1"/>
  </cols>
  <sheetData>
    <row r="1" spans="1:49" ht="13.5" thickBot="1">
      <c r="A1" s="219"/>
      <c r="B1" s="253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507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50"/>
      <c r="AM1" s="250"/>
      <c r="AN1" s="249"/>
      <c r="AO1" s="249"/>
      <c r="AP1" s="249"/>
      <c r="AQ1" s="249"/>
      <c r="AR1" s="249"/>
      <c r="AS1" s="249"/>
      <c r="AT1" s="249"/>
      <c r="AU1" s="249"/>
      <c r="AV1" s="249"/>
      <c r="AW1" s="251"/>
    </row>
    <row r="2" spans="1:107" ht="30.75" thickBot="1">
      <c r="A2" s="500"/>
      <c r="B2" s="559"/>
      <c r="C2" s="505"/>
      <c r="D2" s="503"/>
      <c r="E2" s="502"/>
      <c r="F2" s="634" t="s">
        <v>90</v>
      </c>
      <c r="G2" s="634"/>
      <c r="H2" s="634"/>
      <c r="I2" s="634"/>
      <c r="J2" s="634"/>
      <c r="K2" s="634"/>
      <c r="L2" s="635"/>
      <c r="M2" s="338"/>
      <c r="N2" s="337"/>
      <c r="O2" s="337"/>
      <c r="P2" s="339" t="s">
        <v>70</v>
      </c>
      <c r="Q2" s="340" t="s">
        <v>27</v>
      </c>
      <c r="R2" s="341"/>
      <c r="S2" s="342"/>
      <c r="T2" s="343"/>
      <c r="U2" s="609" t="s">
        <v>90</v>
      </c>
      <c r="V2" s="609"/>
      <c r="W2" s="609"/>
      <c r="X2" s="609"/>
      <c r="Y2" s="609"/>
      <c r="Z2" s="609"/>
      <c r="AA2" s="609"/>
      <c r="AB2" s="609"/>
      <c r="AC2" s="610"/>
      <c r="AD2" s="5"/>
      <c r="AE2" s="5"/>
      <c r="AF2" s="5"/>
      <c r="AG2" s="5"/>
      <c r="AH2" s="6"/>
      <c r="AI2" s="232"/>
      <c r="AJ2" s="233"/>
      <c r="AK2" s="233"/>
      <c r="AL2" s="344"/>
      <c r="AM2" s="252"/>
      <c r="AN2" s="593" t="s">
        <v>90</v>
      </c>
      <c r="AO2" s="609"/>
      <c r="AP2" s="609"/>
      <c r="AQ2" s="610"/>
      <c r="AR2" s="5"/>
      <c r="AS2" s="253"/>
      <c r="AT2" s="249"/>
      <c r="AU2" s="249"/>
      <c r="AV2" s="251"/>
      <c r="AW2" s="244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</row>
    <row r="3" spans="1:127" ht="13.5" thickBot="1">
      <c r="A3" s="43" t="s">
        <v>14</v>
      </c>
      <c r="B3" s="560"/>
      <c r="C3" s="357"/>
      <c r="D3" s="358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60"/>
      <c r="Q3" s="361"/>
      <c r="R3" s="341"/>
      <c r="S3" s="362"/>
      <c r="T3" s="362"/>
      <c r="U3" s="363"/>
      <c r="V3" s="363"/>
      <c r="W3" s="363"/>
      <c r="X3" s="363"/>
      <c r="Y3" s="363"/>
      <c r="Z3" s="363"/>
      <c r="AA3" s="363"/>
      <c r="AB3" s="363"/>
      <c r="AC3" s="364"/>
      <c r="AD3" s="5"/>
      <c r="AE3" s="36"/>
      <c r="AF3" s="36"/>
      <c r="AG3" s="36"/>
      <c r="AH3" s="36"/>
      <c r="AI3" s="366"/>
      <c r="AJ3" s="363"/>
      <c r="AK3" s="363"/>
      <c r="AL3" s="364"/>
      <c r="AM3" s="5"/>
      <c r="AN3" s="367"/>
      <c r="AO3" s="363"/>
      <c r="AP3" s="363"/>
      <c r="AQ3" s="364"/>
      <c r="AR3" s="5"/>
      <c r="AS3" s="367"/>
      <c r="AT3" s="363"/>
      <c r="AU3" s="363"/>
      <c r="AV3" s="364"/>
      <c r="AW3" s="244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</row>
    <row r="4" spans="1:127" ht="13.5" thickBot="1">
      <c r="A4" s="43" t="s">
        <v>85</v>
      </c>
      <c r="B4" s="560"/>
      <c r="C4" s="619" t="s">
        <v>76</v>
      </c>
      <c r="D4" s="591"/>
      <c r="E4" s="591"/>
      <c r="F4" s="591"/>
      <c r="G4" s="591"/>
      <c r="H4" s="591"/>
      <c r="I4" s="592"/>
      <c r="J4" s="165"/>
      <c r="K4" s="49"/>
      <c r="L4" s="631" t="s">
        <v>52</v>
      </c>
      <c r="M4" s="632"/>
      <c r="N4" s="633"/>
      <c r="O4" s="254"/>
      <c r="P4" s="636" t="s">
        <v>212</v>
      </c>
      <c r="Q4" s="613"/>
      <c r="R4" s="238"/>
      <c r="S4" s="613">
        <v>2023</v>
      </c>
      <c r="T4" s="614"/>
      <c r="U4" s="5"/>
      <c r="V4" s="351"/>
      <c r="W4" s="352"/>
      <c r="X4" s="353"/>
      <c r="Y4" s="5"/>
      <c r="Z4" s="354"/>
      <c r="AA4" s="355" t="s">
        <v>212</v>
      </c>
      <c r="AB4" s="107">
        <v>2023</v>
      </c>
      <c r="AC4" s="356"/>
      <c r="AD4" s="5"/>
      <c r="AE4" s="6"/>
      <c r="AF4" s="6"/>
      <c r="AG4" s="6"/>
      <c r="AH4" s="6"/>
      <c r="AI4" s="49"/>
      <c r="AJ4" s="621"/>
      <c r="AK4" s="622"/>
      <c r="AL4" s="365"/>
      <c r="AM4" s="5"/>
      <c r="AN4" s="49"/>
      <c r="AO4" s="636" t="s">
        <v>212</v>
      </c>
      <c r="AP4" s="613"/>
      <c r="AQ4" s="368">
        <v>2023</v>
      </c>
      <c r="AR4" s="5"/>
      <c r="AS4" s="49"/>
      <c r="AT4" s="621"/>
      <c r="AU4" s="622"/>
      <c r="AV4" s="369"/>
      <c r="AW4" s="244"/>
      <c r="DV4" s="27"/>
      <c r="DW4" s="27"/>
    </row>
    <row r="5" spans="1:120" ht="13.5" thickBot="1">
      <c r="A5" s="43" t="s">
        <v>86</v>
      </c>
      <c r="B5" s="560"/>
      <c r="C5" s="275" t="s">
        <v>7</v>
      </c>
      <c r="D5" s="167"/>
      <c r="E5" s="167"/>
      <c r="F5" s="167"/>
      <c r="G5" s="383"/>
      <c r="H5" s="168"/>
      <c r="I5" s="276"/>
      <c r="J5" s="165"/>
      <c r="K5" s="302"/>
      <c r="L5" s="600" t="s">
        <v>51</v>
      </c>
      <c r="M5" s="601"/>
      <c r="N5" s="602"/>
      <c r="O5" s="5"/>
      <c r="P5" s="627" t="s">
        <v>53</v>
      </c>
      <c r="Q5" s="628"/>
      <c r="R5" s="165"/>
      <c r="S5" s="625" t="s">
        <v>189</v>
      </c>
      <c r="T5" s="626"/>
      <c r="U5" s="393"/>
      <c r="V5" s="283"/>
      <c r="W5" s="166" t="s">
        <v>63</v>
      </c>
      <c r="X5" s="175"/>
      <c r="Y5" s="224"/>
      <c r="Z5" s="38"/>
      <c r="AA5" s="299" t="s">
        <v>152</v>
      </c>
      <c r="AB5" s="37"/>
      <c r="AC5" s="286"/>
      <c r="AD5" s="5"/>
      <c r="AE5" s="639" t="s">
        <v>68</v>
      </c>
      <c r="AF5" s="639"/>
      <c r="AG5" s="639"/>
      <c r="AH5" s="6"/>
      <c r="AI5" s="49"/>
      <c r="AJ5" s="289"/>
      <c r="AK5" s="60"/>
      <c r="AL5" s="290"/>
      <c r="AM5" s="5"/>
      <c r="AN5" s="49"/>
      <c r="AO5" s="293"/>
      <c r="AP5" s="207"/>
      <c r="AQ5" s="294"/>
      <c r="AR5" s="5"/>
      <c r="AS5" s="49"/>
      <c r="AT5" s="289"/>
      <c r="AU5" s="60"/>
      <c r="AV5" s="298"/>
      <c r="AW5" s="244"/>
      <c r="DO5" s="372" t="s">
        <v>212</v>
      </c>
      <c r="DP5" s="467">
        <v>2023</v>
      </c>
    </row>
    <row r="6" spans="1:128" ht="13.5" thickBot="1">
      <c r="A6" s="43" t="s">
        <v>87</v>
      </c>
      <c r="B6" s="560"/>
      <c r="C6" s="347" t="s">
        <v>46</v>
      </c>
      <c r="D6" s="169" t="s">
        <v>47</v>
      </c>
      <c r="E6" s="170" t="s">
        <v>48</v>
      </c>
      <c r="F6" s="170" t="s">
        <v>110</v>
      </c>
      <c r="G6" s="384"/>
      <c r="H6" s="629" t="s">
        <v>50</v>
      </c>
      <c r="I6" s="630"/>
      <c r="J6" s="172"/>
      <c r="K6" s="303"/>
      <c r="L6" s="279" t="s">
        <v>3</v>
      </c>
      <c r="M6" s="171" t="s">
        <v>11</v>
      </c>
      <c r="N6" s="280" t="s">
        <v>42</v>
      </c>
      <c r="O6" s="252"/>
      <c r="P6" s="282" t="s">
        <v>4</v>
      </c>
      <c r="Q6" s="173" t="s">
        <v>28</v>
      </c>
      <c r="R6" s="165"/>
      <c r="S6" s="330" t="s">
        <v>15</v>
      </c>
      <c r="T6" s="331" t="s">
        <v>113</v>
      </c>
      <c r="U6" s="252"/>
      <c r="V6" s="284" t="s">
        <v>42</v>
      </c>
      <c r="W6" s="174" t="s">
        <v>11</v>
      </c>
      <c r="X6" s="176" t="s">
        <v>43</v>
      </c>
      <c r="Y6" s="50"/>
      <c r="Z6" s="34"/>
      <c r="AA6" s="300" t="s">
        <v>153</v>
      </c>
      <c r="AB6" s="21"/>
      <c r="AC6" s="287"/>
      <c r="AD6" s="5"/>
      <c r="AE6" s="22"/>
      <c r="AF6" s="22"/>
      <c r="AG6" s="22"/>
      <c r="AH6" s="6"/>
      <c r="AI6" s="304"/>
      <c r="AJ6" s="645" t="s">
        <v>80</v>
      </c>
      <c r="AK6" s="646"/>
      <c r="AL6" s="647"/>
      <c r="AM6" s="5"/>
      <c r="AN6" s="49"/>
      <c r="AO6" s="594" t="s">
        <v>81</v>
      </c>
      <c r="AP6" s="590"/>
      <c r="AQ6" s="620"/>
      <c r="AR6" s="5"/>
      <c r="AS6" s="49"/>
      <c r="AT6" s="594" t="s">
        <v>83</v>
      </c>
      <c r="AU6" s="590"/>
      <c r="AV6" s="620"/>
      <c r="AW6" s="244"/>
      <c r="DG6" s="384" t="s">
        <v>9</v>
      </c>
      <c r="DH6" s="551" t="s">
        <v>17</v>
      </c>
      <c r="DI6" s="552" t="s">
        <v>22</v>
      </c>
      <c r="DJ6" s="552" t="s">
        <v>23</v>
      </c>
      <c r="DK6" s="552" t="s">
        <v>24</v>
      </c>
      <c r="DL6" s="552" t="s">
        <v>18</v>
      </c>
      <c r="DM6" s="552" t="s">
        <v>25</v>
      </c>
      <c r="DN6" s="552" t="s">
        <v>21</v>
      </c>
      <c r="DO6" s="552" t="s">
        <v>26</v>
      </c>
      <c r="DP6" s="552" t="s">
        <v>12</v>
      </c>
      <c r="DQ6" s="552" t="s">
        <v>215</v>
      </c>
      <c r="DR6" s="552" t="s">
        <v>213</v>
      </c>
      <c r="DS6" s="552" t="s">
        <v>216</v>
      </c>
      <c r="DT6" s="552" t="s">
        <v>214</v>
      </c>
      <c r="DU6" s="552" t="s">
        <v>217</v>
      </c>
      <c r="DV6" s="552" t="s">
        <v>218</v>
      </c>
      <c r="DW6" s="553" t="s">
        <v>219</v>
      </c>
      <c r="DX6" s="458" t="s">
        <v>160</v>
      </c>
    </row>
    <row r="7" spans="1:128" ht="12.75" customHeight="1" thickBot="1">
      <c r="A7" s="43"/>
      <c r="B7" s="560"/>
      <c r="C7" s="277" t="s">
        <v>64</v>
      </c>
      <c r="D7" s="178" t="s">
        <v>64</v>
      </c>
      <c r="E7" s="178" t="s">
        <v>64</v>
      </c>
      <c r="F7" s="179" t="s">
        <v>122</v>
      </c>
      <c r="G7" s="385"/>
      <c r="H7" s="392" t="s">
        <v>0</v>
      </c>
      <c r="I7" s="278" t="s">
        <v>54</v>
      </c>
      <c r="J7" s="181"/>
      <c r="K7" s="49"/>
      <c r="L7" s="277" t="s">
        <v>9</v>
      </c>
      <c r="M7" s="182" t="s">
        <v>9</v>
      </c>
      <c r="N7" s="281" t="s">
        <v>9</v>
      </c>
      <c r="O7" s="68"/>
      <c r="P7" s="277" t="s">
        <v>5</v>
      </c>
      <c r="Q7" s="180" t="s">
        <v>191</v>
      </c>
      <c r="R7" s="181"/>
      <c r="S7" s="177" t="s">
        <v>191</v>
      </c>
      <c r="T7" s="278" t="s">
        <v>114</v>
      </c>
      <c r="U7" s="68"/>
      <c r="V7" s="285" t="s">
        <v>49</v>
      </c>
      <c r="W7" s="183" t="s">
        <v>49</v>
      </c>
      <c r="X7" s="184" t="s">
        <v>49</v>
      </c>
      <c r="Y7" s="217"/>
      <c r="Z7" s="33"/>
      <c r="AA7" s="410"/>
      <c r="AB7" s="80"/>
      <c r="AC7" s="288"/>
      <c r="AD7" s="5"/>
      <c r="AE7" s="5"/>
      <c r="AF7" s="4" t="s">
        <v>72</v>
      </c>
      <c r="AG7" s="23" t="s">
        <v>75</v>
      </c>
      <c r="AH7" s="6"/>
      <c r="AI7" s="49"/>
      <c r="AJ7" s="291" t="s">
        <v>77</v>
      </c>
      <c r="AK7" s="292" t="s">
        <v>78</v>
      </c>
      <c r="AL7" s="391" t="s">
        <v>79</v>
      </c>
      <c r="AM7" s="5"/>
      <c r="AN7" s="49"/>
      <c r="AO7" s="295" t="s">
        <v>188</v>
      </c>
      <c r="AP7" s="296" t="s">
        <v>186</v>
      </c>
      <c r="AQ7" s="297" t="s">
        <v>187</v>
      </c>
      <c r="AR7" s="5"/>
      <c r="AS7" s="49"/>
      <c r="AT7" s="295" t="s">
        <v>82</v>
      </c>
      <c r="AU7" s="296" t="s">
        <v>41</v>
      </c>
      <c r="AV7" s="297" t="s">
        <v>71</v>
      </c>
      <c r="AW7" s="244"/>
      <c r="DG7" s="421" t="s">
        <v>161</v>
      </c>
      <c r="DH7" s="542">
        <v>1.7</v>
      </c>
      <c r="DI7" s="543">
        <v>1.61</v>
      </c>
      <c r="DJ7" s="543">
        <v>1.42</v>
      </c>
      <c r="DK7" s="543">
        <v>2.37</v>
      </c>
      <c r="DL7" s="543">
        <v>3.97</v>
      </c>
      <c r="DM7" s="543">
        <v>11.46</v>
      </c>
      <c r="DN7" s="543">
        <v>10.72</v>
      </c>
      <c r="DO7" s="543">
        <v>4.39</v>
      </c>
      <c r="DP7" s="543">
        <v>4.87</v>
      </c>
      <c r="DQ7" s="543">
        <v>4.13</v>
      </c>
      <c r="DR7" s="543">
        <v>6.78</v>
      </c>
      <c r="DS7" s="543">
        <v>8.36</v>
      </c>
      <c r="DT7" s="543">
        <v>9.77</v>
      </c>
      <c r="DU7" s="543">
        <v>11.65</v>
      </c>
      <c r="DV7" s="543">
        <v>7.09</v>
      </c>
      <c r="DW7" s="544">
        <v>2.07</v>
      </c>
      <c r="DX7" s="407">
        <v>7.64</v>
      </c>
    </row>
    <row r="8" spans="1:128" ht="13.5" customHeight="1" thickBot="1">
      <c r="A8" s="43" t="s">
        <v>12</v>
      </c>
      <c r="B8" s="267">
        <v>1</v>
      </c>
      <c r="C8" s="572">
        <v>22.2</v>
      </c>
      <c r="D8" s="185">
        <v>25.3</v>
      </c>
      <c r="E8" s="562">
        <v>29.2</v>
      </c>
      <c r="F8" s="193"/>
      <c r="G8" s="266">
        <v>1</v>
      </c>
      <c r="H8" s="537">
        <v>0</v>
      </c>
      <c r="I8" s="449">
        <f>SUM(I3+H8)</f>
        <v>0</v>
      </c>
      <c r="J8" s="11"/>
      <c r="K8" s="31">
        <v>1</v>
      </c>
      <c r="L8" s="574">
        <v>92</v>
      </c>
      <c r="M8" s="195">
        <v>77</v>
      </c>
      <c r="N8" s="567">
        <v>60</v>
      </c>
      <c r="O8" s="266">
        <v>1</v>
      </c>
      <c r="P8" s="588" t="s">
        <v>220</v>
      </c>
      <c r="Q8" s="589">
        <v>9.4</v>
      </c>
      <c r="R8" s="517"/>
      <c r="S8" s="563">
        <v>1.55</v>
      </c>
      <c r="T8" s="564" t="s">
        <v>213</v>
      </c>
      <c r="U8" s="254">
        <v>1</v>
      </c>
      <c r="V8" s="575">
        <v>1005</v>
      </c>
      <c r="W8" s="201">
        <v>1007</v>
      </c>
      <c r="X8" s="582">
        <v>1010.2</v>
      </c>
      <c r="Y8" s="107"/>
      <c r="Z8" s="24"/>
      <c r="AA8" s="418" t="s">
        <v>221</v>
      </c>
      <c r="AB8" s="409" t="s">
        <v>17</v>
      </c>
      <c r="AC8" s="220">
        <v>0</v>
      </c>
      <c r="AD8" s="5"/>
      <c r="AE8" s="5"/>
      <c r="AF8" s="18">
        <f>AVERAGE(V8+X8)/2</f>
        <v>1007.6</v>
      </c>
      <c r="AG8" s="17">
        <f>AVERAGE(L8+N8)/2</f>
        <v>76</v>
      </c>
      <c r="AH8" s="6"/>
      <c r="AI8" s="266">
        <v>1</v>
      </c>
      <c r="AJ8" s="537">
        <v>19.1</v>
      </c>
      <c r="AK8" s="201">
        <v>20.8</v>
      </c>
      <c r="AL8" s="565">
        <v>22</v>
      </c>
      <c r="AM8" s="236"/>
      <c r="AN8" s="269">
        <v>1</v>
      </c>
      <c r="AO8" s="475"/>
      <c r="AP8" s="478">
        <v>186.5</v>
      </c>
      <c r="AQ8" s="577">
        <v>1030</v>
      </c>
      <c r="AR8" s="5"/>
      <c r="AS8" s="266">
        <v>1</v>
      </c>
      <c r="AT8" s="208">
        <v>0</v>
      </c>
      <c r="AU8" s="472"/>
      <c r="AV8" s="565">
        <v>10.8</v>
      </c>
      <c r="AW8" s="244"/>
      <c r="DG8" s="46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160"/>
    </row>
    <row r="9" spans="1:128" ht="13.5" customHeight="1" thickBot="1">
      <c r="A9" s="43" t="s">
        <v>88</v>
      </c>
      <c r="B9" s="267">
        <v>2</v>
      </c>
      <c r="C9" s="186">
        <v>22.6</v>
      </c>
      <c r="D9" s="9">
        <v>26</v>
      </c>
      <c r="E9" s="187">
        <v>29.5</v>
      </c>
      <c r="F9" s="194"/>
      <c r="G9" s="267">
        <v>2</v>
      </c>
      <c r="H9" s="349">
        <v>0</v>
      </c>
      <c r="I9" s="449">
        <f aca="true" t="shared" si="0" ref="I9:I38">SUM(I8+H9)</f>
        <v>0</v>
      </c>
      <c r="J9" s="11"/>
      <c r="K9" s="31">
        <v>2</v>
      </c>
      <c r="L9" s="519">
        <v>83</v>
      </c>
      <c r="M9" s="196">
        <v>73</v>
      </c>
      <c r="N9" s="520">
        <v>54</v>
      </c>
      <c r="O9" s="267">
        <v>2</v>
      </c>
      <c r="P9" s="388" t="s">
        <v>12</v>
      </c>
      <c r="Q9" s="435">
        <v>8.1</v>
      </c>
      <c r="R9" s="483"/>
      <c r="S9" s="484">
        <v>1.79</v>
      </c>
      <c r="T9" s="199" t="s">
        <v>220</v>
      </c>
      <c r="U9" s="254">
        <v>2</v>
      </c>
      <c r="V9" s="186">
        <v>1005.4</v>
      </c>
      <c r="W9" s="14">
        <v>1007.3</v>
      </c>
      <c r="X9" s="189">
        <v>1008.7</v>
      </c>
      <c r="Y9" s="107"/>
      <c r="Z9" s="24"/>
      <c r="AA9" s="205" t="s">
        <v>222</v>
      </c>
      <c r="AB9" s="411" t="s">
        <v>22</v>
      </c>
      <c r="AC9" s="222">
        <v>1</v>
      </c>
      <c r="AD9" s="5"/>
      <c r="AE9" s="5"/>
      <c r="AF9" s="18">
        <f>AVERAGE(V9+X9)/2</f>
        <v>1007.05</v>
      </c>
      <c r="AG9" s="17">
        <f aca="true" t="shared" si="1" ref="AG9:AG38">AVERAGE(L9+N9)/2</f>
        <v>68.5</v>
      </c>
      <c r="AH9" s="6"/>
      <c r="AI9" s="267">
        <v>2</v>
      </c>
      <c r="AJ9" s="349">
        <v>18.6</v>
      </c>
      <c r="AK9" s="14">
        <v>20.7</v>
      </c>
      <c r="AL9" s="210">
        <v>22.9</v>
      </c>
      <c r="AM9" s="236"/>
      <c r="AN9" s="31">
        <v>2</v>
      </c>
      <c r="AO9" s="476"/>
      <c r="AP9" s="479">
        <v>262.5</v>
      </c>
      <c r="AQ9" s="215">
        <v>1011</v>
      </c>
      <c r="AR9" s="5"/>
      <c r="AS9" s="267">
        <v>2</v>
      </c>
      <c r="AT9" s="209">
        <v>0</v>
      </c>
      <c r="AU9" s="473"/>
      <c r="AV9" s="571">
        <v>11.5</v>
      </c>
      <c r="AW9" s="244"/>
      <c r="DG9" s="422" t="s">
        <v>9</v>
      </c>
      <c r="DH9" s="539" t="s">
        <v>17</v>
      </c>
      <c r="DI9" s="540" t="s">
        <v>22</v>
      </c>
      <c r="DJ9" s="540" t="s">
        <v>23</v>
      </c>
      <c r="DK9" s="540" t="s">
        <v>24</v>
      </c>
      <c r="DL9" s="540" t="s">
        <v>18</v>
      </c>
      <c r="DM9" s="540" t="s">
        <v>25</v>
      </c>
      <c r="DN9" s="540" t="s">
        <v>21</v>
      </c>
      <c r="DO9" s="540" t="s">
        <v>26</v>
      </c>
      <c r="DP9" s="540" t="s">
        <v>12</v>
      </c>
      <c r="DQ9" s="540" t="s">
        <v>215</v>
      </c>
      <c r="DR9" s="540" t="s">
        <v>213</v>
      </c>
      <c r="DS9" s="540" t="s">
        <v>216</v>
      </c>
      <c r="DT9" s="540" t="s">
        <v>214</v>
      </c>
      <c r="DU9" s="540" t="s">
        <v>217</v>
      </c>
      <c r="DV9" s="540" t="s">
        <v>218</v>
      </c>
      <c r="DW9" s="541" t="s">
        <v>219</v>
      </c>
      <c r="DX9" s="457" t="s">
        <v>160</v>
      </c>
    </row>
    <row r="10" spans="1:128" ht="13.5" customHeight="1" thickBot="1">
      <c r="A10" s="43" t="s">
        <v>89</v>
      </c>
      <c r="B10" s="267">
        <v>3</v>
      </c>
      <c r="C10" s="186">
        <v>23.9</v>
      </c>
      <c r="D10" s="9">
        <v>26.9</v>
      </c>
      <c r="E10" s="187">
        <v>30.6</v>
      </c>
      <c r="F10" s="194"/>
      <c r="G10" s="267">
        <v>3</v>
      </c>
      <c r="H10" s="349">
        <v>0</v>
      </c>
      <c r="I10" s="449">
        <f t="shared" si="0"/>
        <v>0</v>
      </c>
      <c r="J10" s="11"/>
      <c r="K10" s="31">
        <v>3</v>
      </c>
      <c r="L10" s="519">
        <v>90</v>
      </c>
      <c r="M10" s="196">
        <v>77</v>
      </c>
      <c r="N10" s="520">
        <v>62</v>
      </c>
      <c r="O10" s="267">
        <v>3</v>
      </c>
      <c r="P10" s="388" t="s">
        <v>223</v>
      </c>
      <c r="Q10" s="435">
        <v>7.6</v>
      </c>
      <c r="R10" s="483"/>
      <c r="S10" s="484">
        <v>1.7</v>
      </c>
      <c r="T10" s="199" t="s">
        <v>223</v>
      </c>
      <c r="U10" s="254">
        <v>3</v>
      </c>
      <c r="V10" s="186">
        <v>1006.5</v>
      </c>
      <c r="W10" s="14">
        <v>1007.4</v>
      </c>
      <c r="X10" s="189">
        <v>1008.3</v>
      </c>
      <c r="Y10" s="107"/>
      <c r="Z10" s="24"/>
      <c r="AA10" s="205" t="s">
        <v>224</v>
      </c>
      <c r="AB10" s="411" t="s">
        <v>23</v>
      </c>
      <c r="AC10" s="222">
        <v>0</v>
      </c>
      <c r="AD10" s="5"/>
      <c r="AE10" s="5"/>
      <c r="AF10" s="18">
        <f>AVERAGE(V10+X11)/2</f>
        <v>1007.45</v>
      </c>
      <c r="AG10" s="17">
        <f t="shared" si="1"/>
        <v>76</v>
      </c>
      <c r="AH10" s="6"/>
      <c r="AI10" s="267">
        <v>3</v>
      </c>
      <c r="AJ10" s="349">
        <v>17.7</v>
      </c>
      <c r="AK10" s="14">
        <v>22.4</v>
      </c>
      <c r="AL10" s="210">
        <v>24</v>
      </c>
      <c r="AM10" s="236"/>
      <c r="AN10" s="31">
        <v>3</v>
      </c>
      <c r="AO10" s="476"/>
      <c r="AP10" s="479">
        <v>143.4</v>
      </c>
      <c r="AQ10" s="215">
        <v>949</v>
      </c>
      <c r="AR10" s="5"/>
      <c r="AS10" s="267">
        <v>3</v>
      </c>
      <c r="AT10" s="209">
        <v>0</v>
      </c>
      <c r="AU10" s="473"/>
      <c r="AV10" s="210">
        <v>9.2</v>
      </c>
      <c r="AW10" s="244"/>
      <c r="DG10" s="423" t="s">
        <v>162</v>
      </c>
      <c r="DH10" s="542">
        <v>1.84</v>
      </c>
      <c r="DI10" s="543">
        <v>2.15</v>
      </c>
      <c r="DJ10" s="543">
        <v>1.74</v>
      </c>
      <c r="DK10" s="543">
        <v>1.74</v>
      </c>
      <c r="DL10" s="543">
        <v>3.06</v>
      </c>
      <c r="DM10" s="543">
        <v>9.62</v>
      </c>
      <c r="DN10" s="543">
        <v>10.24</v>
      </c>
      <c r="DO10" s="543">
        <v>3.23</v>
      </c>
      <c r="DP10" s="543">
        <v>3.72</v>
      </c>
      <c r="DQ10" s="543">
        <v>6.42</v>
      </c>
      <c r="DR10" s="543">
        <v>10.03</v>
      </c>
      <c r="DS10" s="543">
        <v>13.37</v>
      </c>
      <c r="DT10" s="543">
        <v>11.04</v>
      </c>
      <c r="DU10" s="543">
        <v>11.15</v>
      </c>
      <c r="DV10" s="543">
        <v>3.65</v>
      </c>
      <c r="DW10" s="544">
        <v>1.6</v>
      </c>
      <c r="DX10" s="538">
        <v>5.42</v>
      </c>
    </row>
    <row r="11" spans="1:128" ht="13.5" customHeight="1" thickBot="1">
      <c r="A11" s="336"/>
      <c r="B11" s="267">
        <v>4</v>
      </c>
      <c r="C11" s="186">
        <v>19.4</v>
      </c>
      <c r="D11" s="9">
        <v>23.3</v>
      </c>
      <c r="E11" s="187">
        <v>25.7</v>
      </c>
      <c r="F11" s="194" t="s">
        <v>225</v>
      </c>
      <c r="G11" s="267">
        <v>4</v>
      </c>
      <c r="H11" s="349">
        <v>0.4</v>
      </c>
      <c r="I11" s="449">
        <f t="shared" si="0"/>
        <v>0.4</v>
      </c>
      <c r="J11" s="11"/>
      <c r="K11" s="31">
        <v>4</v>
      </c>
      <c r="L11" s="519">
        <v>90</v>
      </c>
      <c r="M11" s="196">
        <v>71</v>
      </c>
      <c r="N11" s="520">
        <v>55</v>
      </c>
      <c r="O11" s="267">
        <v>4</v>
      </c>
      <c r="P11" s="388" t="s">
        <v>214</v>
      </c>
      <c r="Q11" s="435">
        <v>7.15</v>
      </c>
      <c r="R11" s="74"/>
      <c r="S11" s="484">
        <v>1.4</v>
      </c>
      <c r="T11" s="199" t="s">
        <v>220</v>
      </c>
      <c r="U11" s="254">
        <v>4</v>
      </c>
      <c r="V11" s="186">
        <v>1006</v>
      </c>
      <c r="W11" s="14">
        <v>1007.2</v>
      </c>
      <c r="X11" s="189">
        <v>1008.4</v>
      </c>
      <c r="Y11" s="107"/>
      <c r="Z11" s="25"/>
      <c r="AA11" s="205" t="s">
        <v>226</v>
      </c>
      <c r="AB11" s="411" t="s">
        <v>24</v>
      </c>
      <c r="AC11" s="222">
        <v>0</v>
      </c>
      <c r="AD11" s="5"/>
      <c r="AE11" s="5"/>
      <c r="AF11" s="18" t="e">
        <f>AVERAGE(V11+#REF!)/2</f>
        <v>#REF!</v>
      </c>
      <c r="AG11" s="17">
        <f t="shared" si="1"/>
        <v>72.5</v>
      </c>
      <c r="AH11" s="6"/>
      <c r="AI11" s="267">
        <v>4</v>
      </c>
      <c r="AJ11" s="349">
        <v>15.7</v>
      </c>
      <c r="AK11" s="14">
        <v>17.8</v>
      </c>
      <c r="AL11" s="210">
        <v>19.2</v>
      </c>
      <c r="AM11" s="236"/>
      <c r="AN11" s="31">
        <v>4</v>
      </c>
      <c r="AO11" s="476"/>
      <c r="AP11" s="479">
        <v>131.9</v>
      </c>
      <c r="AQ11" s="215">
        <v>958</v>
      </c>
      <c r="AR11" s="5"/>
      <c r="AS11" s="267">
        <v>4</v>
      </c>
      <c r="AT11" s="209">
        <v>0</v>
      </c>
      <c r="AU11" s="473"/>
      <c r="AV11" s="210">
        <v>9.5</v>
      </c>
      <c r="AW11" s="244"/>
      <c r="DG11" s="90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160"/>
    </row>
    <row r="12" spans="1:128" ht="13.5" customHeight="1" thickBot="1">
      <c r="A12" s="336"/>
      <c r="B12" s="267">
        <v>5</v>
      </c>
      <c r="C12" s="186">
        <v>16.6</v>
      </c>
      <c r="D12" s="9">
        <v>21.6</v>
      </c>
      <c r="E12" s="187">
        <v>27.6</v>
      </c>
      <c r="F12" s="194" t="s">
        <v>228</v>
      </c>
      <c r="G12" s="267">
        <v>5</v>
      </c>
      <c r="H12" s="349">
        <v>3</v>
      </c>
      <c r="I12" s="449">
        <f t="shared" si="0"/>
        <v>3.4</v>
      </c>
      <c r="J12" s="11"/>
      <c r="K12" s="31">
        <v>5</v>
      </c>
      <c r="L12" s="519">
        <v>98</v>
      </c>
      <c r="M12" s="196">
        <v>77</v>
      </c>
      <c r="N12" s="520">
        <v>51</v>
      </c>
      <c r="O12" s="267">
        <v>5</v>
      </c>
      <c r="P12" s="388" t="s">
        <v>230</v>
      </c>
      <c r="Q12" s="435">
        <v>5.8</v>
      </c>
      <c r="R12" s="483"/>
      <c r="S12" s="431">
        <v>1.1</v>
      </c>
      <c r="T12" s="199" t="s">
        <v>227</v>
      </c>
      <c r="U12" s="254">
        <v>5</v>
      </c>
      <c r="V12" s="197">
        <v>1004.8</v>
      </c>
      <c r="W12" s="14">
        <v>1005.9</v>
      </c>
      <c r="X12" s="189">
        <v>1007.1</v>
      </c>
      <c r="Y12" s="107"/>
      <c r="Z12" s="25"/>
      <c r="AA12" s="205" t="s">
        <v>229</v>
      </c>
      <c r="AB12" s="411" t="s">
        <v>18</v>
      </c>
      <c r="AC12" s="222">
        <v>0</v>
      </c>
      <c r="AD12" s="5"/>
      <c r="AE12" s="5"/>
      <c r="AF12" s="18">
        <f aca="true" t="shared" si="2" ref="AF12:AF35">AVERAGE(V12+X12)/2</f>
        <v>1005.95</v>
      </c>
      <c r="AG12" s="17">
        <f t="shared" si="1"/>
        <v>74.5</v>
      </c>
      <c r="AH12" s="6"/>
      <c r="AI12" s="267">
        <v>5</v>
      </c>
      <c r="AJ12" s="349">
        <v>14.9</v>
      </c>
      <c r="AK12" s="14">
        <v>16.9</v>
      </c>
      <c r="AL12" s="210">
        <v>19.2</v>
      </c>
      <c r="AM12" s="236"/>
      <c r="AN12" s="31">
        <v>5</v>
      </c>
      <c r="AO12" s="476"/>
      <c r="AP12" s="479">
        <v>210.2</v>
      </c>
      <c r="AQ12" s="578">
        <v>1165</v>
      </c>
      <c r="AR12" s="5"/>
      <c r="AS12" s="267">
        <v>5</v>
      </c>
      <c r="AT12" s="209">
        <v>0</v>
      </c>
      <c r="AU12" s="473"/>
      <c r="AV12" s="210">
        <v>10.3</v>
      </c>
      <c r="AW12" s="244"/>
      <c r="DG12" s="424" t="s">
        <v>9</v>
      </c>
      <c r="DH12" s="545" t="s">
        <v>17</v>
      </c>
      <c r="DI12" s="546" t="s">
        <v>22</v>
      </c>
      <c r="DJ12" s="546" t="s">
        <v>23</v>
      </c>
      <c r="DK12" s="546" t="s">
        <v>24</v>
      </c>
      <c r="DL12" s="546" t="s">
        <v>18</v>
      </c>
      <c r="DM12" s="546" t="s">
        <v>25</v>
      </c>
      <c r="DN12" s="546" t="s">
        <v>21</v>
      </c>
      <c r="DO12" s="546" t="s">
        <v>26</v>
      </c>
      <c r="DP12" s="546" t="s">
        <v>12</v>
      </c>
      <c r="DQ12" s="546" t="s">
        <v>215</v>
      </c>
      <c r="DR12" s="546" t="s">
        <v>213</v>
      </c>
      <c r="DS12" s="546" t="s">
        <v>216</v>
      </c>
      <c r="DT12" s="546" t="s">
        <v>214</v>
      </c>
      <c r="DU12" s="546" t="s">
        <v>217</v>
      </c>
      <c r="DV12" s="546" t="s">
        <v>218</v>
      </c>
      <c r="DW12" s="547" t="s">
        <v>219</v>
      </c>
      <c r="DX12" s="429" t="s">
        <v>160</v>
      </c>
    </row>
    <row r="13" spans="1:128" ht="13.5" customHeight="1" thickBot="1">
      <c r="A13" s="45" t="s">
        <v>17</v>
      </c>
      <c r="B13" s="267">
        <v>6</v>
      </c>
      <c r="C13" s="186">
        <v>17.2</v>
      </c>
      <c r="D13" s="9">
        <v>22.1</v>
      </c>
      <c r="E13" s="187">
        <v>27.8</v>
      </c>
      <c r="F13" s="194"/>
      <c r="G13" s="267">
        <v>6</v>
      </c>
      <c r="H13" s="349">
        <v>0</v>
      </c>
      <c r="I13" s="449">
        <f t="shared" si="0"/>
        <v>3.4</v>
      </c>
      <c r="J13" s="11"/>
      <c r="K13" s="31">
        <v>6</v>
      </c>
      <c r="L13" s="519">
        <v>92</v>
      </c>
      <c r="M13" s="196">
        <v>78</v>
      </c>
      <c r="N13" s="521">
        <v>62</v>
      </c>
      <c r="O13" s="267">
        <v>6</v>
      </c>
      <c r="P13" s="388" t="s">
        <v>214</v>
      </c>
      <c r="Q13" s="435">
        <v>9.4</v>
      </c>
      <c r="R13" s="483"/>
      <c r="S13" s="431">
        <v>1.79</v>
      </c>
      <c r="T13" s="199" t="s">
        <v>230</v>
      </c>
      <c r="U13" s="254">
        <v>6</v>
      </c>
      <c r="V13" s="197">
        <v>1005.5</v>
      </c>
      <c r="W13" s="14">
        <v>1006.9</v>
      </c>
      <c r="X13" s="189">
        <v>1009.6</v>
      </c>
      <c r="Y13" s="107"/>
      <c r="Z13" s="25"/>
      <c r="AA13" s="205" t="s">
        <v>231</v>
      </c>
      <c r="AB13" s="411" t="s">
        <v>25</v>
      </c>
      <c r="AC13" s="222">
        <v>7</v>
      </c>
      <c r="AD13" s="5"/>
      <c r="AE13" s="5"/>
      <c r="AF13" s="18">
        <f t="shared" si="2"/>
        <v>1007.55</v>
      </c>
      <c r="AG13" s="17">
        <f t="shared" si="1"/>
        <v>77</v>
      </c>
      <c r="AH13" s="6"/>
      <c r="AI13" s="267">
        <v>6</v>
      </c>
      <c r="AJ13" s="349">
        <v>15.7</v>
      </c>
      <c r="AK13" s="14">
        <v>18</v>
      </c>
      <c r="AL13" s="210">
        <v>20.8</v>
      </c>
      <c r="AM13" s="236"/>
      <c r="AN13" s="31">
        <v>6</v>
      </c>
      <c r="AO13" s="476"/>
      <c r="AP13" s="479">
        <v>284.9</v>
      </c>
      <c r="AQ13" s="215">
        <v>979</v>
      </c>
      <c r="AR13" s="5"/>
      <c r="AS13" s="267">
        <v>6</v>
      </c>
      <c r="AT13" s="209">
        <v>0</v>
      </c>
      <c r="AU13" s="473"/>
      <c r="AV13" s="210">
        <v>10.8</v>
      </c>
      <c r="AW13" s="244"/>
      <c r="DG13" s="425" t="s">
        <v>163</v>
      </c>
      <c r="DH13" s="542">
        <v>1.22</v>
      </c>
      <c r="DI13" s="543">
        <v>1.28</v>
      </c>
      <c r="DJ13" s="543">
        <v>1.53</v>
      </c>
      <c r="DK13" s="543">
        <v>2.67</v>
      </c>
      <c r="DL13" s="543">
        <v>3.13</v>
      </c>
      <c r="DM13" s="543">
        <v>10.76</v>
      </c>
      <c r="DN13" s="543">
        <v>11.22</v>
      </c>
      <c r="DO13" s="543">
        <v>4.65</v>
      </c>
      <c r="DP13" s="543">
        <v>4.93</v>
      </c>
      <c r="DQ13" s="543">
        <v>2.15</v>
      </c>
      <c r="DR13" s="543">
        <v>4.97</v>
      </c>
      <c r="DS13" s="543">
        <v>7.22</v>
      </c>
      <c r="DT13" s="543">
        <v>10.35</v>
      </c>
      <c r="DU13" s="543">
        <v>14.03</v>
      </c>
      <c r="DV13" s="543">
        <v>8.82</v>
      </c>
      <c r="DW13" s="544">
        <v>2.53</v>
      </c>
      <c r="DX13" s="405">
        <v>8.54</v>
      </c>
    </row>
    <row r="14" spans="1:128" ht="13.5" customHeight="1" thickBot="1">
      <c r="A14" s="45" t="s">
        <v>18</v>
      </c>
      <c r="B14" s="267">
        <v>7</v>
      </c>
      <c r="C14" s="186">
        <v>15.7</v>
      </c>
      <c r="D14" s="9">
        <v>22.8</v>
      </c>
      <c r="E14" s="187">
        <v>29.1</v>
      </c>
      <c r="F14" s="194"/>
      <c r="G14" s="267">
        <v>7</v>
      </c>
      <c r="H14" s="349">
        <v>0</v>
      </c>
      <c r="I14" s="449">
        <f t="shared" si="0"/>
        <v>3.4</v>
      </c>
      <c r="J14" s="11"/>
      <c r="K14" s="31">
        <v>7</v>
      </c>
      <c r="L14" s="519">
        <v>94</v>
      </c>
      <c r="M14" s="196">
        <v>65</v>
      </c>
      <c r="N14" s="521">
        <v>28</v>
      </c>
      <c r="O14" s="267">
        <v>7</v>
      </c>
      <c r="P14" s="388" t="s">
        <v>233</v>
      </c>
      <c r="Q14" s="435">
        <v>7.15</v>
      </c>
      <c r="R14" s="74"/>
      <c r="S14" s="431">
        <v>1.31</v>
      </c>
      <c r="T14" s="199" t="s">
        <v>232</v>
      </c>
      <c r="U14" s="254">
        <v>7</v>
      </c>
      <c r="V14" s="197">
        <v>1009.3</v>
      </c>
      <c r="W14" s="14">
        <v>1011.4</v>
      </c>
      <c r="X14" s="189">
        <v>1014.8</v>
      </c>
      <c r="Y14" s="107"/>
      <c r="Z14" s="25"/>
      <c r="AA14" s="205" t="s">
        <v>234</v>
      </c>
      <c r="AB14" s="411" t="s">
        <v>21</v>
      </c>
      <c r="AC14" s="222">
        <v>6</v>
      </c>
      <c r="AD14" s="5"/>
      <c r="AE14" s="5"/>
      <c r="AF14" s="18">
        <f t="shared" si="2"/>
        <v>1012.05</v>
      </c>
      <c r="AG14" s="17">
        <f t="shared" si="1"/>
        <v>61</v>
      </c>
      <c r="AH14" s="6"/>
      <c r="AI14" s="267">
        <v>7</v>
      </c>
      <c r="AJ14" s="570">
        <v>7.9</v>
      </c>
      <c r="AK14" s="14">
        <v>14.9</v>
      </c>
      <c r="AL14" s="210">
        <v>19.2</v>
      </c>
      <c r="AM14" s="236"/>
      <c r="AN14" s="31">
        <v>7</v>
      </c>
      <c r="AO14" s="476"/>
      <c r="AP14" s="479">
        <v>298.4</v>
      </c>
      <c r="AQ14" s="215">
        <v>874</v>
      </c>
      <c r="AR14" s="5"/>
      <c r="AS14" s="267">
        <v>7</v>
      </c>
      <c r="AT14" s="209">
        <v>0</v>
      </c>
      <c r="AU14" s="473"/>
      <c r="AV14" s="210">
        <v>9.8</v>
      </c>
      <c r="AW14" s="244"/>
      <c r="DG14" s="90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160"/>
    </row>
    <row r="15" spans="1:128" ht="13.5" customHeight="1" thickBot="1">
      <c r="A15" s="45" t="s">
        <v>19</v>
      </c>
      <c r="B15" s="267">
        <v>8</v>
      </c>
      <c r="C15" s="573">
        <v>14.5</v>
      </c>
      <c r="D15" s="9">
        <v>23.1</v>
      </c>
      <c r="E15" s="187">
        <v>31.3</v>
      </c>
      <c r="F15" s="194"/>
      <c r="G15" s="267">
        <v>8</v>
      </c>
      <c r="H15" s="349">
        <v>0</v>
      </c>
      <c r="I15" s="449">
        <f t="shared" si="0"/>
        <v>3.4</v>
      </c>
      <c r="J15" s="11"/>
      <c r="K15" s="31">
        <v>8</v>
      </c>
      <c r="L15" s="519">
        <v>78</v>
      </c>
      <c r="M15" s="196">
        <v>55</v>
      </c>
      <c r="N15" s="520">
        <v>29</v>
      </c>
      <c r="O15" s="267">
        <v>8</v>
      </c>
      <c r="P15" s="388" t="s">
        <v>213</v>
      </c>
      <c r="Q15" s="435">
        <v>7.15</v>
      </c>
      <c r="R15" s="74"/>
      <c r="S15" s="431">
        <v>1.1</v>
      </c>
      <c r="T15" s="199" t="s">
        <v>21</v>
      </c>
      <c r="U15" s="254">
        <v>8</v>
      </c>
      <c r="V15" s="197">
        <v>1014.8</v>
      </c>
      <c r="W15" s="14">
        <v>1015.7</v>
      </c>
      <c r="X15" s="189">
        <v>1016.8</v>
      </c>
      <c r="Y15" s="107"/>
      <c r="Z15" s="10"/>
      <c r="AA15" s="205" t="s">
        <v>235</v>
      </c>
      <c r="AB15" s="411" t="s">
        <v>26</v>
      </c>
      <c r="AC15" s="222">
        <v>0</v>
      </c>
      <c r="AD15" s="5"/>
      <c r="AE15" s="5"/>
      <c r="AF15" s="18">
        <f t="shared" si="2"/>
        <v>1015.8</v>
      </c>
      <c r="AG15" s="17">
        <f t="shared" si="1"/>
        <v>53.5</v>
      </c>
      <c r="AH15" s="6"/>
      <c r="AI15" s="267">
        <v>8</v>
      </c>
      <c r="AJ15" s="349">
        <v>9.4</v>
      </c>
      <c r="AK15" s="14">
        <v>12.9</v>
      </c>
      <c r="AL15" s="210">
        <v>16.4</v>
      </c>
      <c r="AM15" s="236"/>
      <c r="AN15" s="31">
        <v>8</v>
      </c>
      <c r="AO15" s="476"/>
      <c r="AP15" s="479">
        <v>295.7</v>
      </c>
      <c r="AQ15" s="215">
        <v>856</v>
      </c>
      <c r="AR15" s="5"/>
      <c r="AS15" s="267">
        <v>8</v>
      </c>
      <c r="AT15" s="209">
        <v>0</v>
      </c>
      <c r="AU15" s="473"/>
      <c r="AV15" s="210">
        <v>10.1</v>
      </c>
      <c r="AW15" s="244"/>
      <c r="DG15" s="426" t="s">
        <v>9</v>
      </c>
      <c r="DH15" s="548" t="s">
        <v>17</v>
      </c>
      <c r="DI15" s="549" t="s">
        <v>22</v>
      </c>
      <c r="DJ15" s="549" t="s">
        <v>23</v>
      </c>
      <c r="DK15" s="549" t="s">
        <v>24</v>
      </c>
      <c r="DL15" s="549" t="s">
        <v>18</v>
      </c>
      <c r="DM15" s="549" t="s">
        <v>25</v>
      </c>
      <c r="DN15" s="549" t="s">
        <v>21</v>
      </c>
      <c r="DO15" s="549" t="s">
        <v>26</v>
      </c>
      <c r="DP15" s="549" t="s">
        <v>12</v>
      </c>
      <c r="DQ15" s="549" t="s">
        <v>215</v>
      </c>
      <c r="DR15" s="549" t="s">
        <v>213</v>
      </c>
      <c r="DS15" s="549" t="s">
        <v>216</v>
      </c>
      <c r="DT15" s="549" t="s">
        <v>214</v>
      </c>
      <c r="DU15" s="549" t="s">
        <v>217</v>
      </c>
      <c r="DV15" s="549" t="s">
        <v>218</v>
      </c>
      <c r="DW15" s="550" t="s">
        <v>219</v>
      </c>
      <c r="DX15" s="428" t="s">
        <v>160</v>
      </c>
    </row>
    <row r="16" spans="1:128" ht="13.5" customHeight="1" thickBot="1">
      <c r="A16" s="45" t="s">
        <v>18</v>
      </c>
      <c r="B16" s="267">
        <v>9</v>
      </c>
      <c r="C16" s="186">
        <v>16.6</v>
      </c>
      <c r="D16" s="9">
        <v>22.4</v>
      </c>
      <c r="E16" s="187">
        <v>27.6</v>
      </c>
      <c r="F16" s="518"/>
      <c r="G16" s="267">
        <v>9</v>
      </c>
      <c r="H16" s="349">
        <v>0</v>
      </c>
      <c r="I16" s="449">
        <f t="shared" si="0"/>
        <v>3.4</v>
      </c>
      <c r="J16" s="11"/>
      <c r="K16" s="31">
        <v>9</v>
      </c>
      <c r="L16" s="519">
        <v>90</v>
      </c>
      <c r="M16" s="196">
        <v>69</v>
      </c>
      <c r="N16" s="520">
        <v>54</v>
      </c>
      <c r="O16" s="267">
        <v>9</v>
      </c>
      <c r="P16" s="388" t="s">
        <v>213</v>
      </c>
      <c r="Q16" s="435">
        <v>5.8</v>
      </c>
      <c r="R16" s="74"/>
      <c r="S16" s="431">
        <v>1.12</v>
      </c>
      <c r="T16" s="199" t="s">
        <v>230</v>
      </c>
      <c r="U16" s="254">
        <v>9</v>
      </c>
      <c r="V16" s="197">
        <v>1014.8</v>
      </c>
      <c r="W16" s="14">
        <v>1015.9</v>
      </c>
      <c r="X16" s="189">
        <v>1017</v>
      </c>
      <c r="Y16" s="107"/>
      <c r="Z16" s="25"/>
      <c r="AA16" s="205" t="s">
        <v>236</v>
      </c>
      <c r="AB16" s="411" t="s">
        <v>12</v>
      </c>
      <c r="AC16" s="222">
        <v>0</v>
      </c>
      <c r="AD16" s="5"/>
      <c r="AE16" s="5"/>
      <c r="AF16" s="18">
        <f t="shared" si="2"/>
        <v>1015.9</v>
      </c>
      <c r="AG16" s="17">
        <f t="shared" si="1"/>
        <v>72</v>
      </c>
      <c r="AH16" s="6"/>
      <c r="AI16" s="267">
        <v>9</v>
      </c>
      <c r="AJ16" s="349">
        <v>12.1</v>
      </c>
      <c r="AK16" s="14">
        <v>16.2</v>
      </c>
      <c r="AL16" s="210">
        <v>18.7</v>
      </c>
      <c r="AM16" s="236"/>
      <c r="AN16" s="31">
        <v>9</v>
      </c>
      <c r="AO16" s="476"/>
      <c r="AP16" s="479">
        <v>268.5</v>
      </c>
      <c r="AQ16" s="215">
        <v>912</v>
      </c>
      <c r="AR16" s="5"/>
      <c r="AS16" s="267">
        <v>9</v>
      </c>
      <c r="AT16" s="209">
        <v>0</v>
      </c>
      <c r="AU16" s="473"/>
      <c r="AV16" s="215">
        <v>10.2</v>
      </c>
      <c r="AW16" s="244"/>
      <c r="DG16" s="427" t="s">
        <v>164</v>
      </c>
      <c r="DH16" s="542">
        <v>2.02</v>
      </c>
      <c r="DI16" s="543">
        <v>1.42</v>
      </c>
      <c r="DJ16" s="543">
        <v>1.04</v>
      </c>
      <c r="DK16" s="543">
        <v>2.68</v>
      </c>
      <c r="DL16" s="543">
        <v>5.56</v>
      </c>
      <c r="DM16" s="543">
        <v>13.76</v>
      </c>
      <c r="DN16" s="543">
        <v>10.7</v>
      </c>
      <c r="DO16" s="543">
        <v>5.21</v>
      </c>
      <c r="DP16" s="543">
        <v>5.87</v>
      </c>
      <c r="DQ16" s="543">
        <v>3.85</v>
      </c>
      <c r="DR16" s="543">
        <v>5.46</v>
      </c>
      <c r="DS16" s="543">
        <v>4.83</v>
      </c>
      <c r="DT16" s="543">
        <v>8.08</v>
      </c>
      <c r="DU16" s="543">
        <v>9.94</v>
      </c>
      <c r="DV16" s="543">
        <v>8.65</v>
      </c>
      <c r="DW16" s="544">
        <v>2.08</v>
      </c>
      <c r="DX16" s="405">
        <v>8.84</v>
      </c>
    </row>
    <row r="17" spans="1:128" ht="13.5" customHeight="1">
      <c r="A17" s="45" t="s">
        <v>20</v>
      </c>
      <c r="B17" s="255" t="s">
        <v>124</v>
      </c>
      <c r="C17" s="186">
        <v>16.5</v>
      </c>
      <c r="D17" s="9">
        <v>23.3</v>
      </c>
      <c r="E17" s="187">
        <v>29.8</v>
      </c>
      <c r="F17" s="194"/>
      <c r="G17" s="267" t="s">
        <v>124</v>
      </c>
      <c r="H17" s="349">
        <v>0</v>
      </c>
      <c r="I17" s="449">
        <f t="shared" si="0"/>
        <v>3.4</v>
      </c>
      <c r="J17" s="11"/>
      <c r="K17" s="44" t="s">
        <v>124</v>
      </c>
      <c r="L17" s="519">
        <v>91</v>
      </c>
      <c r="M17" s="196">
        <v>72</v>
      </c>
      <c r="N17" s="520">
        <v>42</v>
      </c>
      <c r="O17" s="267" t="s">
        <v>124</v>
      </c>
      <c r="P17" s="388" t="s">
        <v>214</v>
      </c>
      <c r="Q17" s="435">
        <v>5.35</v>
      </c>
      <c r="R17" s="74"/>
      <c r="S17" s="431">
        <v>1.12</v>
      </c>
      <c r="T17" s="199" t="s">
        <v>232</v>
      </c>
      <c r="U17" s="107" t="s">
        <v>124</v>
      </c>
      <c r="V17" s="197">
        <v>1016.3</v>
      </c>
      <c r="W17" s="14">
        <v>1017.3</v>
      </c>
      <c r="X17" s="189">
        <v>1018.9</v>
      </c>
      <c r="Y17" s="107"/>
      <c r="Z17" s="25"/>
      <c r="AA17" s="205" t="s">
        <v>237</v>
      </c>
      <c r="AB17" s="411" t="s">
        <v>215</v>
      </c>
      <c r="AC17" s="222">
        <v>1</v>
      </c>
      <c r="AD17" s="5"/>
      <c r="AE17" s="5"/>
      <c r="AF17" s="18">
        <f t="shared" si="2"/>
        <v>1017.5999999999999</v>
      </c>
      <c r="AG17" s="17">
        <f t="shared" si="1"/>
        <v>66.5</v>
      </c>
      <c r="AH17" s="6"/>
      <c r="AI17" s="255" t="s">
        <v>124</v>
      </c>
      <c r="AJ17" s="349">
        <v>14.4</v>
      </c>
      <c r="AK17" s="14">
        <v>17.6</v>
      </c>
      <c r="AL17" s="210">
        <v>20.4</v>
      </c>
      <c r="AM17" s="236"/>
      <c r="AN17" s="31" t="s">
        <v>124</v>
      </c>
      <c r="AO17" s="476"/>
      <c r="AP17" s="479">
        <v>278.3</v>
      </c>
      <c r="AQ17" s="215">
        <v>835</v>
      </c>
      <c r="AR17" s="5"/>
      <c r="AS17" s="268" t="s">
        <v>124</v>
      </c>
      <c r="AT17" s="209">
        <v>0</v>
      </c>
      <c r="AU17" s="473"/>
      <c r="AV17" s="215">
        <v>9.9</v>
      </c>
      <c r="AW17" s="244"/>
      <c r="DX17" s="161"/>
    </row>
    <row r="18" spans="1:128" ht="13.5" customHeight="1" thickBot="1">
      <c r="A18" s="45" t="s">
        <v>20</v>
      </c>
      <c r="B18" s="255" t="s">
        <v>92</v>
      </c>
      <c r="C18" s="186">
        <v>18.2</v>
      </c>
      <c r="D18" s="9">
        <v>25.8</v>
      </c>
      <c r="E18" s="187">
        <v>33.5</v>
      </c>
      <c r="F18" s="194"/>
      <c r="G18" s="255" t="s">
        <v>92</v>
      </c>
      <c r="H18" s="349">
        <v>0</v>
      </c>
      <c r="I18" s="449">
        <f t="shared" si="0"/>
        <v>3.4</v>
      </c>
      <c r="J18" s="11"/>
      <c r="K18" s="44" t="s">
        <v>92</v>
      </c>
      <c r="L18" s="519">
        <v>90</v>
      </c>
      <c r="M18" s="196">
        <v>69</v>
      </c>
      <c r="N18" s="524">
        <v>43</v>
      </c>
      <c r="O18" s="255" t="s">
        <v>92</v>
      </c>
      <c r="P18" s="388" t="s">
        <v>213</v>
      </c>
      <c r="Q18" s="435">
        <v>5.35</v>
      </c>
      <c r="R18" s="74"/>
      <c r="S18" s="431">
        <v>1.02</v>
      </c>
      <c r="T18" s="199" t="s">
        <v>232</v>
      </c>
      <c r="U18" s="107" t="s">
        <v>92</v>
      </c>
      <c r="V18" s="197">
        <v>1018.5</v>
      </c>
      <c r="W18" s="14">
        <v>1019.2</v>
      </c>
      <c r="X18" s="583">
        <v>1020.3</v>
      </c>
      <c r="Y18" s="107"/>
      <c r="Z18" s="25"/>
      <c r="AA18" s="205" t="s">
        <v>238</v>
      </c>
      <c r="AB18" s="411" t="s">
        <v>213</v>
      </c>
      <c r="AC18" s="222">
        <v>1</v>
      </c>
      <c r="AD18" s="5"/>
      <c r="AE18" s="5"/>
      <c r="AF18" s="18">
        <f t="shared" si="2"/>
        <v>1019.4</v>
      </c>
      <c r="AG18" s="17">
        <f t="shared" si="1"/>
        <v>66.5</v>
      </c>
      <c r="AH18" s="6"/>
      <c r="AI18" s="255" t="s">
        <v>92</v>
      </c>
      <c r="AJ18" s="349">
        <v>16.3</v>
      </c>
      <c r="AK18" s="14">
        <v>19.1</v>
      </c>
      <c r="AL18" s="210">
        <v>21.5</v>
      </c>
      <c r="AM18" s="236"/>
      <c r="AN18" s="44" t="s">
        <v>92</v>
      </c>
      <c r="AO18" s="476"/>
      <c r="AP18" s="479">
        <v>277.3</v>
      </c>
      <c r="AQ18" s="215">
        <v>812</v>
      </c>
      <c r="AR18" s="5"/>
      <c r="AS18" s="255" t="s">
        <v>92</v>
      </c>
      <c r="AT18" s="209">
        <v>0</v>
      </c>
      <c r="AU18" s="473"/>
      <c r="AV18" s="215">
        <v>9.6</v>
      </c>
      <c r="AW18" s="244"/>
      <c r="DW18" s="465"/>
      <c r="DX18" s="161"/>
    </row>
    <row r="19" spans="1:128" ht="13.5" customHeight="1" thickBot="1">
      <c r="A19" s="45" t="s">
        <v>16</v>
      </c>
      <c r="B19" s="255" t="s">
        <v>93</v>
      </c>
      <c r="C19" s="186">
        <v>19.6</v>
      </c>
      <c r="D19" s="9">
        <v>27.2</v>
      </c>
      <c r="E19" s="187">
        <v>35</v>
      </c>
      <c r="F19" s="194"/>
      <c r="G19" s="255" t="s">
        <v>93</v>
      </c>
      <c r="H19" s="349">
        <v>0</v>
      </c>
      <c r="I19" s="449">
        <f t="shared" si="0"/>
        <v>3.4</v>
      </c>
      <c r="J19" s="11"/>
      <c r="K19" s="44" t="s">
        <v>93</v>
      </c>
      <c r="L19" s="519">
        <v>90</v>
      </c>
      <c r="M19" s="196">
        <v>63</v>
      </c>
      <c r="N19" s="524">
        <v>28</v>
      </c>
      <c r="O19" s="255" t="s">
        <v>93</v>
      </c>
      <c r="P19" s="388" t="s">
        <v>220</v>
      </c>
      <c r="Q19" s="435">
        <v>6.3</v>
      </c>
      <c r="R19" s="435"/>
      <c r="S19" s="431">
        <v>1.18</v>
      </c>
      <c r="T19" s="199" t="s">
        <v>21</v>
      </c>
      <c r="U19" s="107" t="s">
        <v>93</v>
      </c>
      <c r="V19" s="197">
        <v>1016.5</v>
      </c>
      <c r="W19" s="14">
        <v>1018.6</v>
      </c>
      <c r="X19" s="583">
        <v>1020.3</v>
      </c>
      <c r="Y19" s="107"/>
      <c r="Z19" s="24"/>
      <c r="AA19" s="206" t="s">
        <v>239</v>
      </c>
      <c r="AB19" s="411" t="s">
        <v>216</v>
      </c>
      <c r="AC19" s="222">
        <v>3</v>
      </c>
      <c r="AD19" s="5"/>
      <c r="AE19" s="5"/>
      <c r="AF19" s="18">
        <f t="shared" si="2"/>
        <v>1018.4</v>
      </c>
      <c r="AG19" s="17">
        <f t="shared" si="1"/>
        <v>59</v>
      </c>
      <c r="AH19" s="6"/>
      <c r="AI19" s="255" t="s">
        <v>93</v>
      </c>
      <c r="AJ19" s="349">
        <v>12.6</v>
      </c>
      <c r="AK19" s="14">
        <v>18.3</v>
      </c>
      <c r="AL19" s="210">
        <v>23.2</v>
      </c>
      <c r="AM19" s="236"/>
      <c r="AN19" s="44" t="s">
        <v>93</v>
      </c>
      <c r="AO19" s="476"/>
      <c r="AP19" s="479">
        <v>286.3</v>
      </c>
      <c r="AQ19" s="215">
        <v>838</v>
      </c>
      <c r="AR19" s="5"/>
      <c r="AS19" s="255" t="s">
        <v>93</v>
      </c>
      <c r="AT19" s="209">
        <v>0</v>
      </c>
      <c r="AU19" s="473"/>
      <c r="AV19" s="215">
        <v>10.2</v>
      </c>
      <c r="AW19" s="244"/>
      <c r="DG19" s="381" t="s">
        <v>165</v>
      </c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466"/>
      <c r="DX19" s="95"/>
    </row>
    <row r="20" spans="1:128" ht="13.5" customHeight="1" thickBot="1">
      <c r="A20" s="46"/>
      <c r="B20" s="255" t="s">
        <v>94</v>
      </c>
      <c r="C20" s="186">
        <v>20</v>
      </c>
      <c r="D20" s="9">
        <v>26.1</v>
      </c>
      <c r="E20" s="187">
        <v>32.9</v>
      </c>
      <c r="F20" s="194"/>
      <c r="G20" s="255" t="s">
        <v>94</v>
      </c>
      <c r="H20" s="349">
        <v>0</v>
      </c>
      <c r="I20" s="449">
        <f t="shared" si="0"/>
        <v>3.4</v>
      </c>
      <c r="J20" s="11"/>
      <c r="K20" s="44" t="s">
        <v>94</v>
      </c>
      <c r="L20" s="519">
        <v>95</v>
      </c>
      <c r="M20" s="196">
        <v>74</v>
      </c>
      <c r="N20" s="520">
        <v>51</v>
      </c>
      <c r="O20" s="255" t="s">
        <v>94</v>
      </c>
      <c r="P20" s="388" t="s">
        <v>240</v>
      </c>
      <c r="Q20" s="435">
        <v>6.7</v>
      </c>
      <c r="R20" s="6"/>
      <c r="S20" s="431">
        <v>1.25</v>
      </c>
      <c r="T20" s="199" t="s">
        <v>230</v>
      </c>
      <c r="U20" s="107" t="s">
        <v>94</v>
      </c>
      <c r="V20" s="197">
        <v>1015.1</v>
      </c>
      <c r="W20" s="14">
        <v>1016.7</v>
      </c>
      <c r="X20" s="189">
        <v>1018.1</v>
      </c>
      <c r="Y20" s="107"/>
      <c r="Z20" s="25"/>
      <c r="AA20" s="206" t="s">
        <v>241</v>
      </c>
      <c r="AB20" s="411" t="s">
        <v>214</v>
      </c>
      <c r="AC20" s="222">
        <v>1</v>
      </c>
      <c r="AD20" s="5"/>
      <c r="AE20" s="5"/>
      <c r="AF20" s="18">
        <f t="shared" si="2"/>
        <v>1016.6</v>
      </c>
      <c r="AG20" s="17">
        <f t="shared" si="1"/>
        <v>73</v>
      </c>
      <c r="AH20" s="6"/>
      <c r="AI20" s="255" t="s">
        <v>94</v>
      </c>
      <c r="AJ20" s="349">
        <v>16.7</v>
      </c>
      <c r="AK20" s="14">
        <v>20.7</v>
      </c>
      <c r="AL20" s="210">
        <v>23.7</v>
      </c>
      <c r="AM20" s="236"/>
      <c r="AN20" s="44" t="s">
        <v>94</v>
      </c>
      <c r="AO20" s="476"/>
      <c r="AP20" s="479">
        <v>270.4</v>
      </c>
      <c r="AQ20" s="215">
        <v>882</v>
      </c>
      <c r="AR20" s="5"/>
      <c r="AS20" s="255" t="s">
        <v>94</v>
      </c>
      <c r="AT20" s="209">
        <v>0</v>
      </c>
      <c r="AU20" s="473"/>
      <c r="AV20" s="215">
        <v>9.9</v>
      </c>
      <c r="AW20" s="244"/>
      <c r="DG20" s="46"/>
      <c r="DH20" s="372" t="s">
        <v>17</v>
      </c>
      <c r="DI20" s="373" t="s">
        <v>22</v>
      </c>
      <c r="DJ20" s="373" t="s">
        <v>23</v>
      </c>
      <c r="DK20" s="373" t="s">
        <v>24</v>
      </c>
      <c r="DL20" s="373" t="s">
        <v>18</v>
      </c>
      <c r="DM20" s="373" t="s">
        <v>25</v>
      </c>
      <c r="DN20" s="373" t="s">
        <v>21</v>
      </c>
      <c r="DO20" s="373" t="s">
        <v>26</v>
      </c>
      <c r="DP20" s="373" t="s">
        <v>12</v>
      </c>
      <c r="DQ20" s="373" t="s">
        <v>215</v>
      </c>
      <c r="DR20" s="373" t="s">
        <v>213</v>
      </c>
      <c r="DS20" s="373" t="s">
        <v>216</v>
      </c>
      <c r="DT20" s="373" t="s">
        <v>214</v>
      </c>
      <c r="DU20" s="373" t="s">
        <v>217</v>
      </c>
      <c r="DV20" s="373" t="s">
        <v>218</v>
      </c>
      <c r="DW20" s="378" t="s">
        <v>219</v>
      </c>
      <c r="DX20" s="374" t="s">
        <v>160</v>
      </c>
    </row>
    <row r="21" spans="1:128" ht="13.5" customHeight="1" thickBot="1">
      <c r="A21" s="45" t="s">
        <v>13</v>
      </c>
      <c r="B21" s="255" t="s">
        <v>95</v>
      </c>
      <c r="C21" s="186">
        <v>21.9</v>
      </c>
      <c r="D21" s="9">
        <v>27.3</v>
      </c>
      <c r="E21" s="187">
        <v>34.3</v>
      </c>
      <c r="F21" s="194"/>
      <c r="G21" s="255" t="s">
        <v>95</v>
      </c>
      <c r="H21" s="349">
        <v>0</v>
      </c>
      <c r="I21" s="449">
        <f t="shared" si="0"/>
        <v>3.4</v>
      </c>
      <c r="J21" s="11"/>
      <c r="K21" s="44" t="s">
        <v>95</v>
      </c>
      <c r="L21" s="519">
        <v>96</v>
      </c>
      <c r="M21" s="196">
        <v>77</v>
      </c>
      <c r="N21" s="520">
        <v>41</v>
      </c>
      <c r="O21" s="255" t="s">
        <v>95</v>
      </c>
      <c r="P21" s="388" t="s">
        <v>230</v>
      </c>
      <c r="Q21" s="435">
        <v>6.3</v>
      </c>
      <c r="R21" s="6"/>
      <c r="S21" s="431">
        <v>1.1</v>
      </c>
      <c r="T21" s="199" t="s">
        <v>230</v>
      </c>
      <c r="U21" s="107" t="s">
        <v>95</v>
      </c>
      <c r="V21" s="197">
        <v>1014.5</v>
      </c>
      <c r="W21" s="14">
        <v>1015.8</v>
      </c>
      <c r="X21" s="189">
        <v>1016.7</v>
      </c>
      <c r="Y21" s="107"/>
      <c r="Z21" s="25"/>
      <c r="AA21" s="206" t="s">
        <v>242</v>
      </c>
      <c r="AB21" s="411" t="s">
        <v>217</v>
      </c>
      <c r="AC21" s="222">
        <v>8</v>
      </c>
      <c r="AD21" s="5"/>
      <c r="AE21" s="5"/>
      <c r="AF21" s="18">
        <f t="shared" si="2"/>
        <v>1015.6</v>
      </c>
      <c r="AG21" s="17">
        <f t="shared" si="1"/>
        <v>68.5</v>
      </c>
      <c r="AH21" s="6"/>
      <c r="AI21" s="255" t="s">
        <v>95</v>
      </c>
      <c r="AJ21" s="349">
        <v>18</v>
      </c>
      <c r="AK21" s="14">
        <v>22.5</v>
      </c>
      <c r="AL21" s="210">
        <v>24.7</v>
      </c>
      <c r="AM21" s="236"/>
      <c r="AN21" s="44" t="s">
        <v>95</v>
      </c>
      <c r="AO21" s="476"/>
      <c r="AP21" s="479">
        <v>272.3</v>
      </c>
      <c r="AQ21" s="215">
        <v>809</v>
      </c>
      <c r="AR21" s="5"/>
      <c r="AS21" s="255" t="s">
        <v>95</v>
      </c>
      <c r="AT21" s="209">
        <v>0</v>
      </c>
      <c r="AU21" s="473"/>
      <c r="AV21" s="215">
        <v>9.7</v>
      </c>
      <c r="AW21" s="244"/>
      <c r="AY21" s="15"/>
      <c r="DG21" s="156"/>
      <c r="DH21" s="513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5"/>
      <c r="DX21" s="402">
        <v>5.42</v>
      </c>
    </row>
    <row r="22" spans="1:128" ht="13.5" customHeight="1">
      <c r="A22" s="301"/>
      <c r="B22" s="255" t="s">
        <v>96</v>
      </c>
      <c r="C22" s="188">
        <v>23.1</v>
      </c>
      <c r="D22" s="9">
        <v>27</v>
      </c>
      <c r="E22" s="187">
        <v>32.7</v>
      </c>
      <c r="F22" s="194"/>
      <c r="G22" s="255" t="s">
        <v>96</v>
      </c>
      <c r="H22" s="349">
        <v>0</v>
      </c>
      <c r="I22" s="449">
        <f t="shared" si="0"/>
        <v>3.4</v>
      </c>
      <c r="J22" s="11"/>
      <c r="K22" s="44" t="s">
        <v>96</v>
      </c>
      <c r="L22" s="519">
        <v>95</v>
      </c>
      <c r="M22" s="196">
        <v>77</v>
      </c>
      <c r="N22" s="520">
        <v>59</v>
      </c>
      <c r="O22" s="255" t="s">
        <v>96</v>
      </c>
      <c r="P22" s="388" t="s">
        <v>243</v>
      </c>
      <c r="Q22" s="435">
        <v>6.3</v>
      </c>
      <c r="R22" s="6"/>
      <c r="S22" s="431">
        <v>1.12</v>
      </c>
      <c r="T22" s="199" t="s">
        <v>230</v>
      </c>
      <c r="U22" s="107" t="s">
        <v>96</v>
      </c>
      <c r="V22" s="197">
        <v>1014.5</v>
      </c>
      <c r="W22" s="14">
        <v>1015.9</v>
      </c>
      <c r="X22" s="189">
        <v>1016.9</v>
      </c>
      <c r="Y22" s="107"/>
      <c r="Z22" s="25"/>
      <c r="AA22" s="206" t="s">
        <v>242</v>
      </c>
      <c r="AB22" s="411" t="s">
        <v>218</v>
      </c>
      <c r="AC22" s="222">
        <v>3</v>
      </c>
      <c r="AD22" s="5"/>
      <c r="AE22" s="5"/>
      <c r="AF22" s="18">
        <f t="shared" si="2"/>
        <v>1015.7</v>
      </c>
      <c r="AG22" s="17">
        <f t="shared" si="1"/>
        <v>77</v>
      </c>
      <c r="AH22" s="6"/>
      <c r="AI22" s="255" t="s">
        <v>96</v>
      </c>
      <c r="AJ22" s="349">
        <v>19.8</v>
      </c>
      <c r="AK22" s="14">
        <v>22.4</v>
      </c>
      <c r="AL22" s="210">
        <v>25.1</v>
      </c>
      <c r="AM22" s="236"/>
      <c r="AN22" s="44" t="s">
        <v>96</v>
      </c>
      <c r="AO22" s="476"/>
      <c r="AP22" s="479">
        <v>267.7</v>
      </c>
      <c r="AQ22" s="215">
        <v>802</v>
      </c>
      <c r="AR22" s="5"/>
      <c r="AS22" s="255" t="s">
        <v>96</v>
      </c>
      <c r="AT22" s="209">
        <v>0</v>
      </c>
      <c r="AU22" s="473"/>
      <c r="AV22" s="215">
        <v>9.7</v>
      </c>
      <c r="AW22" s="244"/>
      <c r="AY22" s="15"/>
      <c r="DG22" s="380" t="s">
        <v>166</v>
      </c>
      <c r="DH22" s="528">
        <v>1.77</v>
      </c>
      <c r="DI22" s="529">
        <v>2.15</v>
      </c>
      <c r="DJ22" s="529">
        <v>1.56</v>
      </c>
      <c r="DK22" s="529">
        <v>1.63</v>
      </c>
      <c r="DL22" s="529">
        <v>2.99</v>
      </c>
      <c r="DM22" s="529">
        <v>9.58</v>
      </c>
      <c r="DN22" s="529">
        <v>10.17</v>
      </c>
      <c r="DO22" s="529">
        <v>3.19</v>
      </c>
      <c r="DP22" s="529">
        <v>3.3</v>
      </c>
      <c r="DQ22" s="529">
        <v>3.23</v>
      </c>
      <c r="DR22" s="529">
        <v>5.87</v>
      </c>
      <c r="DS22" s="529">
        <v>6.53</v>
      </c>
      <c r="DT22" s="529">
        <v>7.19</v>
      </c>
      <c r="DU22" s="529">
        <v>6.22</v>
      </c>
      <c r="DV22" s="529">
        <v>2.53</v>
      </c>
      <c r="DW22" s="530">
        <v>1.42</v>
      </c>
      <c r="DX22" s="162"/>
    </row>
    <row r="23" spans="1:128" ht="13.5" customHeight="1" thickBot="1">
      <c r="A23" s="301"/>
      <c r="B23" s="255" t="s">
        <v>97</v>
      </c>
      <c r="C23" s="188">
        <v>21.7</v>
      </c>
      <c r="D23" s="9">
        <v>26.7</v>
      </c>
      <c r="E23" s="187">
        <v>32.6</v>
      </c>
      <c r="F23" s="194"/>
      <c r="G23" s="255" t="s">
        <v>97</v>
      </c>
      <c r="H23" s="349">
        <v>0</v>
      </c>
      <c r="I23" s="449">
        <f t="shared" si="0"/>
        <v>3.4</v>
      </c>
      <c r="J23" s="11"/>
      <c r="K23" s="44" t="s">
        <v>97</v>
      </c>
      <c r="L23" s="519">
        <v>94</v>
      </c>
      <c r="M23" s="196">
        <v>80</v>
      </c>
      <c r="N23" s="520">
        <v>59</v>
      </c>
      <c r="O23" s="255" t="s">
        <v>97</v>
      </c>
      <c r="P23" s="388" t="s">
        <v>214</v>
      </c>
      <c r="Q23" s="435">
        <v>6.3</v>
      </c>
      <c r="R23" s="6"/>
      <c r="S23" s="431">
        <v>1.18</v>
      </c>
      <c r="T23" s="199" t="s">
        <v>21</v>
      </c>
      <c r="U23" s="107" t="s">
        <v>97</v>
      </c>
      <c r="V23" s="197">
        <v>1014.5</v>
      </c>
      <c r="W23" s="14">
        <v>1015.9</v>
      </c>
      <c r="X23" s="189">
        <v>1016.9</v>
      </c>
      <c r="Y23" s="107"/>
      <c r="Z23" s="25"/>
      <c r="AA23" s="206" t="s">
        <v>244</v>
      </c>
      <c r="AB23" s="412" t="s">
        <v>219</v>
      </c>
      <c r="AC23" s="223">
        <v>0</v>
      </c>
      <c r="AD23" s="5"/>
      <c r="AE23" s="5"/>
      <c r="AF23" s="18">
        <f t="shared" si="2"/>
        <v>1015.7</v>
      </c>
      <c r="AG23" s="17">
        <f t="shared" si="1"/>
        <v>76.5</v>
      </c>
      <c r="AH23" s="6"/>
      <c r="AI23" s="255" t="s">
        <v>97</v>
      </c>
      <c r="AJ23" s="349">
        <v>20.4</v>
      </c>
      <c r="AK23" s="14">
        <v>22.7</v>
      </c>
      <c r="AL23" s="210">
        <v>24.7</v>
      </c>
      <c r="AM23" s="236"/>
      <c r="AN23" s="44" t="s">
        <v>97</v>
      </c>
      <c r="AO23" s="476"/>
      <c r="AP23" s="479">
        <v>263.1</v>
      </c>
      <c r="AQ23" s="215">
        <v>788</v>
      </c>
      <c r="AR23" s="5"/>
      <c r="AS23" s="255" t="s">
        <v>97</v>
      </c>
      <c r="AT23" s="209">
        <v>0</v>
      </c>
      <c r="AU23" s="473"/>
      <c r="AV23" s="203">
        <v>9.5</v>
      </c>
      <c r="AW23" s="244"/>
      <c r="AY23" s="15"/>
      <c r="DG23" s="380" t="s">
        <v>167</v>
      </c>
      <c r="DH23" s="531">
        <v>0.07</v>
      </c>
      <c r="DI23" s="532">
        <v>0</v>
      </c>
      <c r="DJ23" s="532">
        <v>0.17</v>
      </c>
      <c r="DK23" s="532">
        <v>0.1</v>
      </c>
      <c r="DL23" s="532">
        <v>0.07</v>
      </c>
      <c r="DM23" s="532">
        <v>0.03</v>
      </c>
      <c r="DN23" s="532">
        <v>0.07</v>
      </c>
      <c r="DO23" s="532">
        <v>0.03</v>
      </c>
      <c r="DP23" s="532">
        <v>0.42</v>
      </c>
      <c r="DQ23" s="532">
        <v>3.02</v>
      </c>
      <c r="DR23" s="532">
        <v>3.78</v>
      </c>
      <c r="DS23" s="532">
        <v>6.39</v>
      </c>
      <c r="DT23" s="532">
        <v>3.85</v>
      </c>
      <c r="DU23" s="532">
        <v>4.9</v>
      </c>
      <c r="DV23" s="532">
        <v>1.11</v>
      </c>
      <c r="DW23" s="533">
        <v>0.17</v>
      </c>
      <c r="DX23" s="162"/>
    </row>
    <row r="24" spans="1:128" ht="13.5" customHeight="1">
      <c r="A24" s="27"/>
      <c r="B24" s="255" t="s">
        <v>98</v>
      </c>
      <c r="C24" s="188">
        <v>21.7</v>
      </c>
      <c r="D24" s="9">
        <v>27.5</v>
      </c>
      <c r="E24" s="187">
        <v>33.9</v>
      </c>
      <c r="F24" s="194"/>
      <c r="G24" s="255" t="s">
        <v>98</v>
      </c>
      <c r="H24" s="349">
        <v>0</v>
      </c>
      <c r="I24" s="449">
        <f t="shared" si="0"/>
        <v>3.4</v>
      </c>
      <c r="J24" s="11"/>
      <c r="K24" s="44" t="s">
        <v>98</v>
      </c>
      <c r="L24" s="519">
        <v>89</v>
      </c>
      <c r="M24" s="196">
        <v>75</v>
      </c>
      <c r="N24" s="520">
        <v>52</v>
      </c>
      <c r="O24" s="255" t="s">
        <v>98</v>
      </c>
      <c r="P24" s="388" t="s">
        <v>230</v>
      </c>
      <c r="Q24" s="435">
        <v>6.3</v>
      </c>
      <c r="R24" s="6"/>
      <c r="S24" s="431">
        <v>1.12</v>
      </c>
      <c r="T24" s="199" t="s">
        <v>21</v>
      </c>
      <c r="U24" s="107" t="s">
        <v>98</v>
      </c>
      <c r="V24" s="197">
        <v>1012.7</v>
      </c>
      <c r="W24" s="14">
        <v>1014.6</v>
      </c>
      <c r="X24" s="189">
        <v>1015.7</v>
      </c>
      <c r="Y24" s="107"/>
      <c r="Z24" s="25"/>
      <c r="AA24" s="206" t="s">
        <v>245</v>
      </c>
      <c r="AB24" s="648" t="s">
        <v>8</v>
      </c>
      <c r="AC24" s="649"/>
      <c r="AD24" s="5"/>
      <c r="AE24" s="5"/>
      <c r="AF24" s="18">
        <f t="shared" si="2"/>
        <v>1014.2</v>
      </c>
      <c r="AG24" s="17">
        <f t="shared" si="1"/>
        <v>70.5</v>
      </c>
      <c r="AH24" s="6"/>
      <c r="AI24" s="255" t="s">
        <v>98</v>
      </c>
      <c r="AJ24" s="349">
        <v>18.7</v>
      </c>
      <c r="AK24" s="14">
        <v>22.5</v>
      </c>
      <c r="AL24" s="210">
        <v>25</v>
      </c>
      <c r="AM24" s="236"/>
      <c r="AN24" s="44" t="s">
        <v>98</v>
      </c>
      <c r="AO24" s="476"/>
      <c r="AP24" s="479">
        <v>255.5</v>
      </c>
      <c r="AQ24" s="215">
        <v>775</v>
      </c>
      <c r="AR24" s="5"/>
      <c r="AS24" s="255" t="s">
        <v>98</v>
      </c>
      <c r="AT24" s="209">
        <v>0</v>
      </c>
      <c r="AU24" s="473"/>
      <c r="AV24" s="203">
        <v>9.1</v>
      </c>
      <c r="AW24" s="244"/>
      <c r="AY24" s="15"/>
      <c r="DG24" s="380" t="s">
        <v>168</v>
      </c>
      <c r="DH24" s="531">
        <v>0</v>
      </c>
      <c r="DI24" s="532">
        <v>0</v>
      </c>
      <c r="DJ24" s="532">
        <v>0</v>
      </c>
      <c r="DK24" s="532">
        <v>0</v>
      </c>
      <c r="DL24" s="532">
        <v>0</v>
      </c>
      <c r="DM24" s="532">
        <v>0</v>
      </c>
      <c r="DN24" s="532">
        <v>0</v>
      </c>
      <c r="DO24" s="532">
        <v>0</v>
      </c>
      <c r="DP24" s="532">
        <v>0</v>
      </c>
      <c r="DQ24" s="532">
        <v>0.17</v>
      </c>
      <c r="DR24" s="532">
        <v>0.38</v>
      </c>
      <c r="DS24" s="532">
        <v>0.45</v>
      </c>
      <c r="DT24" s="532">
        <v>0</v>
      </c>
      <c r="DU24" s="532">
        <v>0.03</v>
      </c>
      <c r="DV24" s="532">
        <v>0</v>
      </c>
      <c r="DW24" s="533">
        <v>0</v>
      </c>
      <c r="DX24" s="162"/>
    </row>
    <row r="25" spans="1:128" ht="13.5" customHeight="1">
      <c r="A25" s="48"/>
      <c r="B25" s="255" t="s">
        <v>99</v>
      </c>
      <c r="C25" s="188">
        <v>21.7</v>
      </c>
      <c r="D25" s="9">
        <v>27.6</v>
      </c>
      <c r="E25" s="187">
        <v>36.2</v>
      </c>
      <c r="F25" s="194"/>
      <c r="G25" s="255" t="s">
        <v>99</v>
      </c>
      <c r="H25" s="349">
        <v>0</v>
      </c>
      <c r="I25" s="449">
        <f t="shared" si="0"/>
        <v>3.4</v>
      </c>
      <c r="J25" s="11"/>
      <c r="K25" s="44" t="s">
        <v>99</v>
      </c>
      <c r="L25" s="519">
        <v>91</v>
      </c>
      <c r="M25" s="196">
        <v>68</v>
      </c>
      <c r="N25" s="520">
        <v>38</v>
      </c>
      <c r="O25" s="255" t="s">
        <v>99</v>
      </c>
      <c r="P25" s="388" t="s">
        <v>220</v>
      </c>
      <c r="Q25" s="435">
        <v>5.35</v>
      </c>
      <c r="R25" s="6"/>
      <c r="S25" s="431">
        <v>0.9</v>
      </c>
      <c r="T25" s="199" t="s">
        <v>220</v>
      </c>
      <c r="U25" s="107" t="s">
        <v>99</v>
      </c>
      <c r="V25" s="197">
        <v>1013.2</v>
      </c>
      <c r="W25" s="14">
        <v>1014.1</v>
      </c>
      <c r="X25" s="189">
        <v>1014.8</v>
      </c>
      <c r="Y25" s="107"/>
      <c r="Z25" s="26"/>
      <c r="AA25" s="206" t="s">
        <v>246</v>
      </c>
      <c r="AB25" s="413" t="s">
        <v>69</v>
      </c>
      <c r="AC25" s="86">
        <v>4</v>
      </c>
      <c r="AD25" s="5"/>
      <c r="AE25" s="5"/>
      <c r="AF25" s="18">
        <f t="shared" si="2"/>
        <v>1014</v>
      </c>
      <c r="AG25" s="17">
        <f t="shared" si="1"/>
        <v>64.5</v>
      </c>
      <c r="AH25" s="6"/>
      <c r="AI25" s="255" t="s">
        <v>99</v>
      </c>
      <c r="AJ25" s="349">
        <v>18.4</v>
      </c>
      <c r="AK25" s="14">
        <v>20.6</v>
      </c>
      <c r="AL25" s="210">
        <v>23.5</v>
      </c>
      <c r="AM25" s="236"/>
      <c r="AN25" s="44" t="s">
        <v>99</v>
      </c>
      <c r="AO25" s="476"/>
      <c r="AP25" s="479">
        <v>236.5</v>
      </c>
      <c r="AQ25" s="215">
        <v>798</v>
      </c>
      <c r="AR25" s="5"/>
      <c r="AS25" s="255" t="s">
        <v>99</v>
      </c>
      <c r="AT25" s="209">
        <v>0</v>
      </c>
      <c r="AU25" s="473"/>
      <c r="AV25" s="203">
        <v>9.3</v>
      </c>
      <c r="AW25" s="244"/>
      <c r="AY25" s="15"/>
      <c r="DG25" s="380" t="s">
        <v>169</v>
      </c>
      <c r="DH25" s="531">
        <v>0</v>
      </c>
      <c r="DI25" s="532">
        <v>0</v>
      </c>
      <c r="DJ25" s="532">
        <v>0</v>
      </c>
      <c r="DK25" s="532">
        <v>0</v>
      </c>
      <c r="DL25" s="532">
        <v>0</v>
      </c>
      <c r="DM25" s="532">
        <v>0</v>
      </c>
      <c r="DN25" s="532">
        <v>0</v>
      </c>
      <c r="DO25" s="532">
        <v>0</v>
      </c>
      <c r="DP25" s="532">
        <v>0</v>
      </c>
      <c r="DQ25" s="532">
        <v>0</v>
      </c>
      <c r="DR25" s="532">
        <v>0</v>
      </c>
      <c r="DS25" s="532">
        <v>0</v>
      </c>
      <c r="DT25" s="532">
        <v>0</v>
      </c>
      <c r="DU25" s="532">
        <v>0</v>
      </c>
      <c r="DV25" s="532">
        <v>0</v>
      </c>
      <c r="DW25" s="533">
        <v>0</v>
      </c>
      <c r="DX25" s="162"/>
    </row>
    <row r="26" spans="1:128" ht="13.5" customHeight="1">
      <c r="A26" s="48"/>
      <c r="B26" s="255" t="s">
        <v>100</v>
      </c>
      <c r="C26" s="186">
        <v>20.9</v>
      </c>
      <c r="D26" s="9">
        <v>28.6</v>
      </c>
      <c r="E26" s="187">
        <v>35.8</v>
      </c>
      <c r="F26" s="566"/>
      <c r="G26" s="255" t="s">
        <v>100</v>
      </c>
      <c r="H26" s="349">
        <v>0</v>
      </c>
      <c r="I26" s="449">
        <f t="shared" si="0"/>
        <v>3.4</v>
      </c>
      <c r="J26" s="11"/>
      <c r="K26" s="44" t="s">
        <v>100</v>
      </c>
      <c r="L26" s="519">
        <v>85</v>
      </c>
      <c r="M26" s="196">
        <v>63</v>
      </c>
      <c r="N26" s="520">
        <v>35</v>
      </c>
      <c r="O26" s="255" t="s">
        <v>100</v>
      </c>
      <c r="P26" s="388" t="s">
        <v>213</v>
      </c>
      <c r="Q26" s="435">
        <v>5.35</v>
      </c>
      <c r="R26" s="6"/>
      <c r="S26" s="431">
        <v>0.99</v>
      </c>
      <c r="T26" s="199" t="s">
        <v>230</v>
      </c>
      <c r="U26" s="107" t="s">
        <v>100</v>
      </c>
      <c r="V26" s="197">
        <v>1014</v>
      </c>
      <c r="W26" s="14">
        <v>1014.8</v>
      </c>
      <c r="X26" s="189">
        <v>1016.2</v>
      </c>
      <c r="Y26" s="107"/>
      <c r="Z26" s="25"/>
      <c r="AA26" s="206" t="s">
        <v>247</v>
      </c>
      <c r="AB26" s="413" t="s">
        <v>57</v>
      </c>
      <c r="AC26" s="86">
        <v>0</v>
      </c>
      <c r="AD26" s="5"/>
      <c r="AE26" s="5"/>
      <c r="AF26" s="18">
        <f t="shared" si="2"/>
        <v>1015.1</v>
      </c>
      <c r="AG26" s="17">
        <f t="shared" si="1"/>
        <v>60</v>
      </c>
      <c r="AH26" s="6"/>
      <c r="AI26" s="255" t="s">
        <v>100</v>
      </c>
      <c r="AJ26" s="349">
        <v>17.6</v>
      </c>
      <c r="AK26" s="14">
        <v>20.3</v>
      </c>
      <c r="AL26" s="210">
        <v>23.7</v>
      </c>
      <c r="AM26" s="236"/>
      <c r="AN26" s="44" t="s">
        <v>100</v>
      </c>
      <c r="AO26" s="476"/>
      <c r="AP26" s="479">
        <v>265.7</v>
      </c>
      <c r="AQ26" s="215">
        <v>798</v>
      </c>
      <c r="AR26" s="5"/>
      <c r="AS26" s="255" t="s">
        <v>100</v>
      </c>
      <c r="AT26" s="209">
        <v>0</v>
      </c>
      <c r="AU26" s="473"/>
      <c r="AV26" s="203">
        <v>9.2</v>
      </c>
      <c r="AW26" s="244"/>
      <c r="AY26" s="15"/>
      <c r="DG26" s="380" t="s">
        <v>170</v>
      </c>
      <c r="DH26" s="531">
        <v>0</v>
      </c>
      <c r="DI26" s="532">
        <v>0</v>
      </c>
      <c r="DJ26" s="532">
        <v>0</v>
      </c>
      <c r="DK26" s="532">
        <v>0</v>
      </c>
      <c r="DL26" s="532">
        <v>0</v>
      </c>
      <c r="DM26" s="532">
        <v>0</v>
      </c>
      <c r="DN26" s="532">
        <v>0</v>
      </c>
      <c r="DO26" s="532">
        <v>0</v>
      </c>
      <c r="DP26" s="532">
        <v>0</v>
      </c>
      <c r="DQ26" s="532">
        <v>0</v>
      </c>
      <c r="DR26" s="532">
        <v>0</v>
      </c>
      <c r="DS26" s="532">
        <v>0</v>
      </c>
      <c r="DT26" s="532">
        <v>0</v>
      </c>
      <c r="DU26" s="532">
        <v>0</v>
      </c>
      <c r="DV26" s="532">
        <v>0</v>
      </c>
      <c r="DW26" s="533">
        <v>0</v>
      </c>
      <c r="DX26" s="162"/>
    </row>
    <row r="27" spans="1:128" ht="13.5" customHeight="1">
      <c r="A27" s="165"/>
      <c r="B27" s="255" t="s">
        <v>101</v>
      </c>
      <c r="C27" s="186">
        <v>22.2</v>
      </c>
      <c r="D27" s="9">
        <v>30.2</v>
      </c>
      <c r="E27" s="187">
        <v>36.5</v>
      </c>
      <c r="F27" s="194"/>
      <c r="G27" s="255" t="s">
        <v>101</v>
      </c>
      <c r="H27" s="349">
        <v>0</v>
      </c>
      <c r="I27" s="449">
        <f t="shared" si="0"/>
        <v>3.4</v>
      </c>
      <c r="J27" s="11"/>
      <c r="K27" s="44" t="s">
        <v>101</v>
      </c>
      <c r="L27" s="519">
        <v>87</v>
      </c>
      <c r="M27" s="196">
        <v>56</v>
      </c>
      <c r="N27" s="520">
        <v>36</v>
      </c>
      <c r="O27" s="255" t="s">
        <v>101</v>
      </c>
      <c r="P27" s="388" t="s">
        <v>18</v>
      </c>
      <c r="Q27" s="435">
        <v>7.6</v>
      </c>
      <c r="R27" s="6"/>
      <c r="S27" s="431">
        <v>1.4</v>
      </c>
      <c r="T27" s="199" t="s">
        <v>218</v>
      </c>
      <c r="U27" s="107" t="s">
        <v>101</v>
      </c>
      <c r="V27" s="197">
        <v>1015</v>
      </c>
      <c r="W27" s="14">
        <v>1016.2</v>
      </c>
      <c r="X27" s="189">
        <v>1017.9</v>
      </c>
      <c r="Y27" s="107"/>
      <c r="Z27" s="25"/>
      <c r="AA27" s="206" t="s">
        <v>247</v>
      </c>
      <c r="AB27" s="414" t="s">
        <v>130</v>
      </c>
      <c r="AC27" s="87">
        <v>0</v>
      </c>
      <c r="AD27" s="5"/>
      <c r="AE27" s="5"/>
      <c r="AF27" s="18">
        <f t="shared" si="2"/>
        <v>1016.45</v>
      </c>
      <c r="AG27" s="17">
        <f t="shared" si="1"/>
        <v>61.5</v>
      </c>
      <c r="AH27" s="6"/>
      <c r="AI27" s="255" t="s">
        <v>101</v>
      </c>
      <c r="AJ27" s="349">
        <v>16.5</v>
      </c>
      <c r="AK27" s="14">
        <v>19.5</v>
      </c>
      <c r="AL27" s="210">
        <v>23.3</v>
      </c>
      <c r="AM27" s="236"/>
      <c r="AN27" s="44" t="s">
        <v>101</v>
      </c>
      <c r="AO27" s="476"/>
      <c r="AP27" s="479">
        <v>262.4</v>
      </c>
      <c r="AQ27" s="215">
        <v>789</v>
      </c>
      <c r="AR27" s="5"/>
      <c r="AS27" s="255" t="s">
        <v>101</v>
      </c>
      <c r="AT27" s="209">
        <v>0</v>
      </c>
      <c r="AU27" s="473"/>
      <c r="AV27" s="203">
        <v>9.3</v>
      </c>
      <c r="AW27" s="244"/>
      <c r="DG27" s="380" t="s">
        <v>171</v>
      </c>
      <c r="DH27" s="531">
        <v>0</v>
      </c>
      <c r="DI27" s="532">
        <v>0</v>
      </c>
      <c r="DJ27" s="532">
        <v>0</v>
      </c>
      <c r="DK27" s="532">
        <v>0</v>
      </c>
      <c r="DL27" s="532">
        <v>0</v>
      </c>
      <c r="DM27" s="532">
        <v>0</v>
      </c>
      <c r="DN27" s="532">
        <v>0</v>
      </c>
      <c r="DO27" s="532">
        <v>0</v>
      </c>
      <c r="DP27" s="532">
        <v>0</v>
      </c>
      <c r="DQ27" s="532">
        <v>0</v>
      </c>
      <c r="DR27" s="532">
        <v>0</v>
      </c>
      <c r="DS27" s="532">
        <v>0</v>
      </c>
      <c r="DT27" s="532">
        <v>0</v>
      </c>
      <c r="DU27" s="532">
        <v>0</v>
      </c>
      <c r="DV27" s="532">
        <v>0</v>
      </c>
      <c r="DW27" s="533">
        <v>0</v>
      </c>
      <c r="DX27" s="162"/>
    </row>
    <row r="28" spans="1:128" ht="13.5" customHeight="1" thickBot="1">
      <c r="A28" s="48"/>
      <c r="B28" s="255" t="s">
        <v>102</v>
      </c>
      <c r="C28" s="186">
        <v>25</v>
      </c>
      <c r="D28" s="9">
        <v>30.6</v>
      </c>
      <c r="E28" s="187">
        <v>37.3</v>
      </c>
      <c r="F28" s="194"/>
      <c r="G28" s="255" t="s">
        <v>102</v>
      </c>
      <c r="H28" s="349">
        <v>0</v>
      </c>
      <c r="I28" s="449">
        <f t="shared" si="0"/>
        <v>3.4</v>
      </c>
      <c r="J28" s="11"/>
      <c r="K28" s="44" t="s">
        <v>102</v>
      </c>
      <c r="L28" s="519">
        <v>75</v>
      </c>
      <c r="M28" s="196">
        <v>55</v>
      </c>
      <c r="N28" s="520">
        <v>38</v>
      </c>
      <c r="O28" s="255" t="s">
        <v>102</v>
      </c>
      <c r="P28" s="388" t="s">
        <v>230</v>
      </c>
      <c r="Q28" s="435">
        <v>6.7</v>
      </c>
      <c r="R28" s="6"/>
      <c r="S28" s="431">
        <v>1.18</v>
      </c>
      <c r="T28" s="199" t="s">
        <v>218</v>
      </c>
      <c r="U28" s="107" t="s">
        <v>102</v>
      </c>
      <c r="V28" s="197">
        <v>1015.3</v>
      </c>
      <c r="W28" s="14">
        <v>1017</v>
      </c>
      <c r="X28" s="189">
        <v>1018.5</v>
      </c>
      <c r="Y28" s="107"/>
      <c r="Z28" s="25"/>
      <c r="AA28" s="206" t="s">
        <v>247</v>
      </c>
      <c r="AB28" s="413" t="s">
        <v>58</v>
      </c>
      <c r="AC28" s="86">
        <v>4</v>
      </c>
      <c r="AD28" s="5"/>
      <c r="AE28" s="5"/>
      <c r="AF28" s="18">
        <f t="shared" si="2"/>
        <v>1016.9</v>
      </c>
      <c r="AG28" s="17">
        <f t="shared" si="1"/>
        <v>56.5</v>
      </c>
      <c r="AH28" s="6"/>
      <c r="AI28" s="255" t="s">
        <v>102</v>
      </c>
      <c r="AJ28" s="349">
        <v>18.3</v>
      </c>
      <c r="AK28" s="14">
        <v>20.1</v>
      </c>
      <c r="AL28" s="210">
        <v>22.6</v>
      </c>
      <c r="AM28" s="236"/>
      <c r="AN28" s="44" t="s">
        <v>102</v>
      </c>
      <c r="AO28" s="476"/>
      <c r="AP28" s="479">
        <v>262.2</v>
      </c>
      <c r="AQ28" s="215">
        <v>796</v>
      </c>
      <c r="AR28" s="5"/>
      <c r="AS28" s="255" t="s">
        <v>102</v>
      </c>
      <c r="AT28" s="209">
        <v>0</v>
      </c>
      <c r="AU28" s="473"/>
      <c r="AV28" s="203">
        <v>9.2</v>
      </c>
      <c r="AW28" s="244"/>
      <c r="DG28" s="92"/>
      <c r="DH28" s="534">
        <v>1.84</v>
      </c>
      <c r="DI28" s="535">
        <v>2.15</v>
      </c>
      <c r="DJ28" s="535">
        <v>1.74</v>
      </c>
      <c r="DK28" s="535">
        <v>1.74</v>
      </c>
      <c r="DL28" s="535">
        <v>3.06</v>
      </c>
      <c r="DM28" s="535">
        <v>9.62</v>
      </c>
      <c r="DN28" s="535">
        <v>10.24</v>
      </c>
      <c r="DO28" s="535">
        <v>3.23</v>
      </c>
      <c r="DP28" s="535">
        <v>3.72</v>
      </c>
      <c r="DQ28" s="535">
        <v>6.42</v>
      </c>
      <c r="DR28" s="535">
        <v>10.03</v>
      </c>
      <c r="DS28" s="535">
        <v>13.37</v>
      </c>
      <c r="DT28" s="535">
        <v>11.04</v>
      </c>
      <c r="DU28" s="535">
        <v>11.15</v>
      </c>
      <c r="DV28" s="535">
        <v>3.65</v>
      </c>
      <c r="DW28" s="536">
        <v>1.6</v>
      </c>
      <c r="DX28" s="163"/>
    </row>
    <row r="29" spans="1:128" ht="13.5" customHeight="1" thickBot="1">
      <c r="A29" s="46"/>
      <c r="B29" s="255" t="s">
        <v>103</v>
      </c>
      <c r="C29" s="186">
        <v>22.5</v>
      </c>
      <c r="D29" s="9">
        <v>29.7</v>
      </c>
      <c r="E29" s="187">
        <v>36.5</v>
      </c>
      <c r="F29" s="194"/>
      <c r="G29" s="255" t="s">
        <v>103</v>
      </c>
      <c r="H29" s="349">
        <v>0</v>
      </c>
      <c r="I29" s="449">
        <f t="shared" si="0"/>
        <v>3.4</v>
      </c>
      <c r="J29" s="11"/>
      <c r="K29" s="44" t="s">
        <v>103</v>
      </c>
      <c r="L29" s="519">
        <v>77</v>
      </c>
      <c r="M29" s="196">
        <v>58</v>
      </c>
      <c r="N29" s="520">
        <v>34</v>
      </c>
      <c r="O29" s="255" t="s">
        <v>103</v>
      </c>
      <c r="P29" s="388" t="s">
        <v>218</v>
      </c>
      <c r="Q29" s="435">
        <v>7.15</v>
      </c>
      <c r="R29" s="6"/>
      <c r="S29" s="431">
        <v>1.39</v>
      </c>
      <c r="T29" s="199" t="s">
        <v>218</v>
      </c>
      <c r="U29" s="107" t="s">
        <v>103</v>
      </c>
      <c r="V29" s="197">
        <v>1013.4</v>
      </c>
      <c r="W29" s="14">
        <v>1015.2</v>
      </c>
      <c r="X29" s="189">
        <v>1016.6</v>
      </c>
      <c r="Y29" s="107"/>
      <c r="Z29" s="25"/>
      <c r="AA29" s="206" t="s">
        <v>247</v>
      </c>
      <c r="AB29" s="413" t="s">
        <v>59</v>
      </c>
      <c r="AC29" s="86">
        <v>0</v>
      </c>
      <c r="AD29" s="5"/>
      <c r="AE29" s="5"/>
      <c r="AF29" s="18">
        <f t="shared" si="2"/>
        <v>1015</v>
      </c>
      <c r="AG29" s="17">
        <f t="shared" si="1"/>
        <v>55.5</v>
      </c>
      <c r="AH29" s="6"/>
      <c r="AI29" s="255" t="s">
        <v>103</v>
      </c>
      <c r="AJ29" s="349">
        <v>17.4</v>
      </c>
      <c r="AK29" s="14">
        <v>19.8</v>
      </c>
      <c r="AL29" s="210">
        <v>23.2</v>
      </c>
      <c r="AM29" s="236"/>
      <c r="AN29" s="44" t="s">
        <v>103</v>
      </c>
      <c r="AO29" s="476"/>
      <c r="AP29" s="479">
        <v>263.6</v>
      </c>
      <c r="AQ29" s="215">
        <v>798</v>
      </c>
      <c r="AR29" s="5"/>
      <c r="AS29" s="255" t="s">
        <v>103</v>
      </c>
      <c r="AT29" s="209">
        <v>0</v>
      </c>
      <c r="AU29" s="473"/>
      <c r="AV29" s="203">
        <v>9.3</v>
      </c>
      <c r="AW29" s="244"/>
      <c r="DH29" s="417"/>
      <c r="DI29" s="417"/>
      <c r="DJ29" s="417"/>
      <c r="DK29" s="417"/>
      <c r="DL29" s="417"/>
      <c r="DM29" s="417"/>
      <c r="DN29" s="417"/>
      <c r="DO29" s="417"/>
      <c r="DP29" s="417"/>
      <c r="DQ29" s="417"/>
      <c r="DR29" s="417"/>
      <c r="DS29" s="417"/>
      <c r="DT29" s="417"/>
      <c r="DU29" s="417"/>
      <c r="DV29" s="417"/>
      <c r="DW29" s="401"/>
      <c r="DX29" s="161"/>
    </row>
    <row r="30" spans="1:128" ht="13.5" customHeight="1" thickBot="1">
      <c r="A30" s="46"/>
      <c r="B30" s="255" t="s">
        <v>104</v>
      </c>
      <c r="C30" s="186">
        <v>22.2</v>
      </c>
      <c r="D30" s="9">
        <v>30</v>
      </c>
      <c r="E30" s="187">
        <v>38.7</v>
      </c>
      <c r="F30" s="194"/>
      <c r="G30" s="255" t="s">
        <v>104</v>
      </c>
      <c r="H30" s="349">
        <v>0</v>
      </c>
      <c r="I30" s="449">
        <f t="shared" si="0"/>
        <v>3.4</v>
      </c>
      <c r="J30" s="11"/>
      <c r="K30" s="44" t="s">
        <v>104</v>
      </c>
      <c r="L30" s="519">
        <v>80</v>
      </c>
      <c r="M30" s="196">
        <v>57</v>
      </c>
      <c r="N30" s="520">
        <v>34</v>
      </c>
      <c r="O30" s="255" t="s">
        <v>104</v>
      </c>
      <c r="P30" s="388" t="s">
        <v>214</v>
      </c>
      <c r="Q30" s="435">
        <v>6.7</v>
      </c>
      <c r="R30" s="6"/>
      <c r="S30" s="431">
        <v>1.1</v>
      </c>
      <c r="T30" s="199" t="s">
        <v>232</v>
      </c>
      <c r="U30" s="107" t="s">
        <v>104</v>
      </c>
      <c r="V30" s="197">
        <v>1012.1</v>
      </c>
      <c r="W30" s="14">
        <v>1013.6</v>
      </c>
      <c r="X30" s="189">
        <v>1014.7</v>
      </c>
      <c r="Y30" s="107"/>
      <c r="Z30" s="26"/>
      <c r="AA30" s="206" t="s">
        <v>247</v>
      </c>
      <c r="AB30" s="413" t="s">
        <v>73</v>
      </c>
      <c r="AC30" s="86">
        <v>0</v>
      </c>
      <c r="AD30" s="5"/>
      <c r="AE30" s="5"/>
      <c r="AF30" s="18">
        <f t="shared" si="2"/>
        <v>1013.4000000000001</v>
      </c>
      <c r="AG30" s="17">
        <f t="shared" si="1"/>
        <v>57</v>
      </c>
      <c r="AH30" s="6"/>
      <c r="AI30" s="255" t="s">
        <v>104</v>
      </c>
      <c r="AJ30" s="349">
        <v>17.7</v>
      </c>
      <c r="AK30" s="14">
        <v>19.8</v>
      </c>
      <c r="AL30" s="210">
        <v>23</v>
      </c>
      <c r="AM30" s="236"/>
      <c r="AN30" s="44" t="s">
        <v>104</v>
      </c>
      <c r="AO30" s="476"/>
      <c r="AP30" s="479">
        <v>258.6</v>
      </c>
      <c r="AQ30" s="215">
        <v>784</v>
      </c>
      <c r="AR30" s="5"/>
      <c r="AS30" s="255" t="s">
        <v>104</v>
      </c>
      <c r="AT30" s="209">
        <v>0</v>
      </c>
      <c r="AU30" s="473"/>
      <c r="AV30" s="203">
        <v>8.9</v>
      </c>
      <c r="AW30" s="244"/>
      <c r="DG30" s="381" t="s">
        <v>172</v>
      </c>
      <c r="DH30" s="395"/>
      <c r="DI30" s="395"/>
      <c r="DJ30" s="395"/>
      <c r="DK30" s="395"/>
      <c r="DL30" s="395"/>
      <c r="DM30" s="395"/>
      <c r="DN30" s="395"/>
      <c r="DO30" s="395"/>
      <c r="DP30" s="395"/>
      <c r="DQ30" s="395"/>
      <c r="DR30" s="395"/>
      <c r="DS30" s="395"/>
      <c r="DT30" s="395"/>
      <c r="DU30" s="395"/>
      <c r="DV30" s="395"/>
      <c r="DW30" s="94"/>
      <c r="DX30" s="93"/>
    </row>
    <row r="31" spans="1:128" ht="13.5" customHeight="1" thickBot="1">
      <c r="A31" s="46"/>
      <c r="B31" s="255" t="s">
        <v>105</v>
      </c>
      <c r="C31" s="186">
        <v>22.3</v>
      </c>
      <c r="D31" s="9">
        <v>29.6</v>
      </c>
      <c r="E31" s="569">
        <v>39.3</v>
      </c>
      <c r="F31" s="194"/>
      <c r="G31" s="255" t="s">
        <v>105</v>
      </c>
      <c r="H31" s="349">
        <v>0</v>
      </c>
      <c r="I31" s="449">
        <f t="shared" si="0"/>
        <v>3.4</v>
      </c>
      <c r="J31" s="11"/>
      <c r="K31" s="44" t="s">
        <v>105</v>
      </c>
      <c r="L31" s="522">
        <v>94</v>
      </c>
      <c r="M31" s="196">
        <v>60</v>
      </c>
      <c r="N31" s="585">
        <v>26</v>
      </c>
      <c r="O31" s="255" t="s">
        <v>105</v>
      </c>
      <c r="P31" s="388" t="s">
        <v>230</v>
      </c>
      <c r="Q31" s="435">
        <v>5.35</v>
      </c>
      <c r="R31" s="6"/>
      <c r="S31" s="431">
        <v>1.1</v>
      </c>
      <c r="T31" s="199" t="s">
        <v>21</v>
      </c>
      <c r="U31" s="107" t="s">
        <v>105</v>
      </c>
      <c r="V31" s="197">
        <v>1012.6</v>
      </c>
      <c r="W31" s="14">
        <v>1013.9</v>
      </c>
      <c r="X31" s="189">
        <v>1015.1</v>
      </c>
      <c r="Y31" s="107"/>
      <c r="Z31" s="25"/>
      <c r="AA31" s="206" t="s">
        <v>248</v>
      </c>
      <c r="AB31" s="413" t="s">
        <v>65</v>
      </c>
      <c r="AC31" s="87">
        <v>0</v>
      </c>
      <c r="AD31" s="5"/>
      <c r="AE31" s="5"/>
      <c r="AF31" s="18">
        <f>AVERAGE(V31+X31)/2</f>
        <v>1013.85</v>
      </c>
      <c r="AG31" s="17">
        <f>AVERAGE(L31+N31)/2</f>
        <v>60</v>
      </c>
      <c r="AH31" s="6"/>
      <c r="AI31" s="255" t="s">
        <v>105</v>
      </c>
      <c r="AJ31" s="349">
        <v>15.4</v>
      </c>
      <c r="AK31" s="14">
        <v>20</v>
      </c>
      <c r="AL31" s="210">
        <v>26.1</v>
      </c>
      <c r="AM31" s="236"/>
      <c r="AN31" s="44" t="s">
        <v>105</v>
      </c>
      <c r="AO31" s="476"/>
      <c r="AP31" s="479">
        <v>255.9</v>
      </c>
      <c r="AQ31" s="215">
        <v>789</v>
      </c>
      <c r="AR31" s="5"/>
      <c r="AS31" s="255" t="s">
        <v>105</v>
      </c>
      <c r="AT31" s="209">
        <v>0</v>
      </c>
      <c r="AU31" s="473"/>
      <c r="AV31" s="203">
        <v>9</v>
      </c>
      <c r="AW31" s="244"/>
      <c r="DG31" s="156"/>
      <c r="DH31" s="372" t="s">
        <v>17</v>
      </c>
      <c r="DI31" s="373" t="s">
        <v>22</v>
      </c>
      <c r="DJ31" s="373" t="s">
        <v>23</v>
      </c>
      <c r="DK31" s="373" t="s">
        <v>24</v>
      </c>
      <c r="DL31" s="373" t="s">
        <v>18</v>
      </c>
      <c r="DM31" s="373" t="s">
        <v>25</v>
      </c>
      <c r="DN31" s="373" t="s">
        <v>21</v>
      </c>
      <c r="DO31" s="373" t="s">
        <v>26</v>
      </c>
      <c r="DP31" s="373" t="s">
        <v>12</v>
      </c>
      <c r="DQ31" s="373" t="s">
        <v>215</v>
      </c>
      <c r="DR31" s="373" t="s">
        <v>213</v>
      </c>
      <c r="DS31" s="373" t="s">
        <v>216</v>
      </c>
      <c r="DT31" s="373" t="s">
        <v>214</v>
      </c>
      <c r="DU31" s="373" t="s">
        <v>217</v>
      </c>
      <c r="DV31" s="373" t="s">
        <v>218</v>
      </c>
      <c r="DW31" s="378" t="s">
        <v>219</v>
      </c>
      <c r="DX31" s="375" t="s">
        <v>160</v>
      </c>
    </row>
    <row r="32" spans="1:128" ht="13.5" customHeight="1" thickBot="1">
      <c r="A32" s="46"/>
      <c r="B32" s="255" t="s">
        <v>106</v>
      </c>
      <c r="C32" s="186">
        <v>23.1</v>
      </c>
      <c r="D32" s="9">
        <v>29.1</v>
      </c>
      <c r="E32" s="187">
        <v>35.6</v>
      </c>
      <c r="F32" s="194"/>
      <c r="G32" s="255" t="s">
        <v>106</v>
      </c>
      <c r="H32" s="349">
        <v>0</v>
      </c>
      <c r="I32" s="449">
        <f t="shared" si="0"/>
        <v>3.4</v>
      </c>
      <c r="J32" s="11"/>
      <c r="K32" s="44" t="s">
        <v>106</v>
      </c>
      <c r="L32" s="522">
        <v>96</v>
      </c>
      <c r="M32" s="196">
        <v>68</v>
      </c>
      <c r="N32" s="520">
        <v>36</v>
      </c>
      <c r="O32" s="255" t="s">
        <v>106</v>
      </c>
      <c r="P32" s="388" t="s">
        <v>214</v>
      </c>
      <c r="Q32" s="435">
        <v>5.8</v>
      </c>
      <c r="R32" s="6"/>
      <c r="S32" s="431">
        <v>1.02</v>
      </c>
      <c r="T32" s="199" t="s">
        <v>230</v>
      </c>
      <c r="U32" s="107" t="s">
        <v>106</v>
      </c>
      <c r="V32" s="197">
        <v>1011.6</v>
      </c>
      <c r="W32" s="14">
        <v>1013</v>
      </c>
      <c r="X32" s="189">
        <v>1014.1</v>
      </c>
      <c r="Y32" s="107"/>
      <c r="Z32" s="25"/>
      <c r="AA32" s="206" t="s">
        <v>249</v>
      </c>
      <c r="AB32" s="413" t="s">
        <v>66</v>
      </c>
      <c r="AC32" s="86">
        <v>2</v>
      </c>
      <c r="AD32" s="5"/>
      <c r="AE32" s="5"/>
      <c r="AF32" s="18">
        <f t="shared" si="2"/>
        <v>1012.85</v>
      </c>
      <c r="AG32" s="17">
        <f t="shared" si="1"/>
        <v>66</v>
      </c>
      <c r="AH32" s="6"/>
      <c r="AI32" s="255" t="s">
        <v>106</v>
      </c>
      <c r="AJ32" s="349">
        <v>16.9</v>
      </c>
      <c r="AK32" s="14">
        <v>21.9</v>
      </c>
      <c r="AL32" s="571">
        <v>26.2</v>
      </c>
      <c r="AM32" s="236"/>
      <c r="AN32" s="44" t="s">
        <v>106</v>
      </c>
      <c r="AO32" s="476"/>
      <c r="AP32" s="479">
        <v>253.7</v>
      </c>
      <c r="AQ32" s="215">
        <v>777</v>
      </c>
      <c r="AR32" s="5"/>
      <c r="AS32" s="255" t="s">
        <v>106</v>
      </c>
      <c r="AT32" s="209">
        <v>0</v>
      </c>
      <c r="AU32" s="473"/>
      <c r="AV32" s="203">
        <v>8.6</v>
      </c>
      <c r="AW32" s="244"/>
      <c r="DG32" s="46"/>
      <c r="DH32" s="372"/>
      <c r="DI32" s="373"/>
      <c r="DJ32" s="373"/>
      <c r="DK32" s="373"/>
      <c r="DL32" s="373"/>
      <c r="DM32" s="373"/>
      <c r="DN32" s="373"/>
      <c r="DO32" s="373"/>
      <c r="DP32" s="373"/>
      <c r="DQ32" s="373"/>
      <c r="DR32" s="373"/>
      <c r="DS32" s="373"/>
      <c r="DT32" s="373"/>
      <c r="DU32" s="373"/>
      <c r="DV32" s="373"/>
      <c r="DW32" s="467"/>
      <c r="DX32" s="504">
        <v>8.54</v>
      </c>
    </row>
    <row r="33" spans="1:128" ht="13.5" customHeight="1">
      <c r="A33" s="46"/>
      <c r="B33" s="255" t="s">
        <v>107</v>
      </c>
      <c r="C33" s="186">
        <v>21.7</v>
      </c>
      <c r="D33" s="9">
        <v>27.6</v>
      </c>
      <c r="E33" s="187">
        <v>32.8</v>
      </c>
      <c r="F33" s="194"/>
      <c r="G33" s="255" t="s">
        <v>107</v>
      </c>
      <c r="H33" s="349">
        <v>0</v>
      </c>
      <c r="I33" s="449">
        <f t="shared" si="0"/>
        <v>3.4</v>
      </c>
      <c r="J33" s="11"/>
      <c r="K33" s="44" t="s">
        <v>107</v>
      </c>
      <c r="L33" s="519">
        <v>90</v>
      </c>
      <c r="M33" s="196">
        <v>70</v>
      </c>
      <c r="N33" s="520">
        <v>48</v>
      </c>
      <c r="O33" s="255" t="s">
        <v>107</v>
      </c>
      <c r="P33" s="388" t="s">
        <v>223</v>
      </c>
      <c r="Q33" s="435">
        <v>5.8</v>
      </c>
      <c r="R33" s="6"/>
      <c r="S33" s="431">
        <v>1.1</v>
      </c>
      <c r="T33" s="199" t="s">
        <v>230</v>
      </c>
      <c r="U33" s="107" t="s">
        <v>107</v>
      </c>
      <c r="V33" s="197">
        <v>1010.2</v>
      </c>
      <c r="W33" s="14">
        <v>1011.7</v>
      </c>
      <c r="X33" s="189">
        <v>1013</v>
      </c>
      <c r="Y33" s="107"/>
      <c r="Z33" s="25"/>
      <c r="AA33" s="206" t="s">
        <v>236</v>
      </c>
      <c r="AB33" s="413" t="s">
        <v>60</v>
      </c>
      <c r="AC33" s="86">
        <v>0</v>
      </c>
      <c r="AD33" s="5"/>
      <c r="AE33" s="5"/>
      <c r="AF33" s="18">
        <f t="shared" si="2"/>
        <v>1011.6</v>
      </c>
      <c r="AG33" s="17">
        <f t="shared" si="1"/>
        <v>69</v>
      </c>
      <c r="AH33" s="6"/>
      <c r="AI33" s="255" t="s">
        <v>107</v>
      </c>
      <c r="AJ33" s="349">
        <v>18.2</v>
      </c>
      <c r="AK33" s="14">
        <v>21.2</v>
      </c>
      <c r="AL33" s="210">
        <v>23.4</v>
      </c>
      <c r="AM33" s="236"/>
      <c r="AN33" s="44" t="s">
        <v>107</v>
      </c>
      <c r="AO33" s="476"/>
      <c r="AP33" s="479">
        <v>248.3</v>
      </c>
      <c r="AQ33" s="215">
        <v>779</v>
      </c>
      <c r="AR33" s="5"/>
      <c r="AS33" s="255" t="s">
        <v>107</v>
      </c>
      <c r="AT33" s="209">
        <v>0</v>
      </c>
      <c r="AU33" s="473"/>
      <c r="AV33" s="203">
        <v>9.1</v>
      </c>
      <c r="AW33" s="244"/>
      <c r="DG33" s="96" t="s">
        <v>166</v>
      </c>
      <c r="DH33" s="528">
        <v>1.22</v>
      </c>
      <c r="DI33" s="529">
        <v>1.28</v>
      </c>
      <c r="DJ33" s="529">
        <v>1.53</v>
      </c>
      <c r="DK33" s="529">
        <v>2.01</v>
      </c>
      <c r="DL33" s="529">
        <v>3.09</v>
      </c>
      <c r="DM33" s="529">
        <v>10.76</v>
      </c>
      <c r="DN33" s="529">
        <v>11.22</v>
      </c>
      <c r="DO33" s="529">
        <v>4.65</v>
      </c>
      <c r="DP33" s="529">
        <v>4.86</v>
      </c>
      <c r="DQ33" s="529">
        <v>2.08</v>
      </c>
      <c r="DR33" s="529">
        <v>3.82</v>
      </c>
      <c r="DS33" s="529">
        <v>5.03</v>
      </c>
      <c r="DT33" s="529">
        <v>6.74</v>
      </c>
      <c r="DU33" s="529">
        <v>8.3</v>
      </c>
      <c r="DV33" s="529">
        <v>5.35</v>
      </c>
      <c r="DW33" s="530">
        <v>2.33</v>
      </c>
      <c r="DX33" s="160"/>
    </row>
    <row r="34" spans="1:128" ht="13.5" customHeight="1">
      <c r="A34" s="46"/>
      <c r="B34" s="255" t="s">
        <v>108</v>
      </c>
      <c r="C34" s="186">
        <v>22.8</v>
      </c>
      <c r="D34" s="9">
        <v>27.6</v>
      </c>
      <c r="E34" s="187">
        <v>33.5</v>
      </c>
      <c r="F34" s="194" t="s">
        <v>250</v>
      </c>
      <c r="G34" s="255" t="s">
        <v>108</v>
      </c>
      <c r="H34" s="349">
        <v>0.4</v>
      </c>
      <c r="I34" s="449">
        <f t="shared" si="0"/>
        <v>3.8</v>
      </c>
      <c r="J34" s="11"/>
      <c r="K34" s="44" t="s">
        <v>108</v>
      </c>
      <c r="L34" s="519">
        <v>88</v>
      </c>
      <c r="M34" s="196">
        <v>68</v>
      </c>
      <c r="N34" s="520">
        <v>50</v>
      </c>
      <c r="O34" s="255" t="s">
        <v>108</v>
      </c>
      <c r="P34" s="388" t="s">
        <v>232</v>
      </c>
      <c r="Q34" s="435">
        <v>8.1</v>
      </c>
      <c r="R34" s="6"/>
      <c r="S34" s="431">
        <v>1.49</v>
      </c>
      <c r="T34" s="199" t="s">
        <v>232</v>
      </c>
      <c r="U34" s="107" t="s">
        <v>108</v>
      </c>
      <c r="V34" s="197">
        <v>999.3</v>
      </c>
      <c r="W34" s="14">
        <v>1006.1</v>
      </c>
      <c r="X34" s="189">
        <v>1010.6</v>
      </c>
      <c r="Y34" s="107"/>
      <c r="Z34" s="25"/>
      <c r="AA34" s="206" t="s">
        <v>251</v>
      </c>
      <c r="AB34" s="413" t="s">
        <v>151</v>
      </c>
      <c r="AC34" s="86">
        <v>0</v>
      </c>
      <c r="AD34" s="5"/>
      <c r="AE34" s="5"/>
      <c r="AF34" s="18">
        <f t="shared" si="2"/>
        <v>1004.95</v>
      </c>
      <c r="AG34" s="17">
        <f>AVERAGE(L34+N34)/2</f>
        <v>69</v>
      </c>
      <c r="AH34" s="6"/>
      <c r="AI34" s="255" t="s">
        <v>108</v>
      </c>
      <c r="AJ34" s="349">
        <v>17.9</v>
      </c>
      <c r="AK34" s="14">
        <v>20.7</v>
      </c>
      <c r="AL34" s="210">
        <v>23.3</v>
      </c>
      <c r="AM34" s="236"/>
      <c r="AN34" s="44" t="s">
        <v>108</v>
      </c>
      <c r="AO34" s="476"/>
      <c r="AP34" s="479">
        <v>166.2</v>
      </c>
      <c r="AQ34" s="215">
        <v>1016</v>
      </c>
      <c r="AR34" s="5"/>
      <c r="AS34" s="255" t="s">
        <v>108</v>
      </c>
      <c r="AT34" s="209">
        <v>0</v>
      </c>
      <c r="AU34" s="473"/>
      <c r="AV34" s="203">
        <v>9.1</v>
      </c>
      <c r="AW34" s="244"/>
      <c r="DG34" s="96" t="s">
        <v>167</v>
      </c>
      <c r="DH34" s="531">
        <v>0</v>
      </c>
      <c r="DI34" s="532">
        <v>0</v>
      </c>
      <c r="DJ34" s="532">
        <v>0</v>
      </c>
      <c r="DK34" s="532">
        <v>0.52</v>
      </c>
      <c r="DL34" s="532">
        <v>0.03</v>
      </c>
      <c r="DM34" s="532">
        <v>0</v>
      </c>
      <c r="DN34" s="532">
        <v>0</v>
      </c>
      <c r="DO34" s="532">
        <v>0</v>
      </c>
      <c r="DP34" s="532">
        <v>0.07</v>
      </c>
      <c r="DQ34" s="532">
        <v>0.07</v>
      </c>
      <c r="DR34" s="532">
        <v>1.15</v>
      </c>
      <c r="DS34" s="532">
        <v>2.19</v>
      </c>
      <c r="DT34" s="532">
        <v>3.61</v>
      </c>
      <c r="DU34" s="532">
        <v>5.73</v>
      </c>
      <c r="DV34" s="532">
        <v>3.44</v>
      </c>
      <c r="DW34" s="533">
        <v>0.21</v>
      </c>
      <c r="DX34" s="160"/>
    </row>
    <row r="35" spans="1:128" ht="13.5" customHeight="1">
      <c r="A35" s="46"/>
      <c r="B35" s="255" t="s">
        <v>109</v>
      </c>
      <c r="C35" s="188">
        <v>16.9</v>
      </c>
      <c r="D35" s="9">
        <v>20.9</v>
      </c>
      <c r="E35" s="187">
        <v>27.3</v>
      </c>
      <c r="F35" s="194" t="s">
        <v>250</v>
      </c>
      <c r="G35" s="255" t="s">
        <v>109</v>
      </c>
      <c r="H35" s="586">
        <v>75</v>
      </c>
      <c r="I35" s="449">
        <f t="shared" si="0"/>
        <v>78.8</v>
      </c>
      <c r="J35" s="11"/>
      <c r="K35" s="44" t="s">
        <v>109</v>
      </c>
      <c r="L35" s="587">
        <v>100</v>
      </c>
      <c r="M35" s="196">
        <v>89</v>
      </c>
      <c r="N35" s="520">
        <v>54</v>
      </c>
      <c r="O35" s="255" t="s">
        <v>109</v>
      </c>
      <c r="P35" s="579" t="s">
        <v>12</v>
      </c>
      <c r="Q35" s="580">
        <v>13.45</v>
      </c>
      <c r="R35" s="483"/>
      <c r="S35" s="581">
        <v>2.2</v>
      </c>
      <c r="T35" s="568" t="s">
        <v>232</v>
      </c>
      <c r="U35" s="107" t="s">
        <v>109</v>
      </c>
      <c r="V35" s="576">
        <v>997.2</v>
      </c>
      <c r="W35" s="14">
        <v>998.7</v>
      </c>
      <c r="X35" s="189">
        <v>1002.1</v>
      </c>
      <c r="Y35" s="107"/>
      <c r="Z35" s="25"/>
      <c r="AA35" s="205" t="s">
        <v>252</v>
      </c>
      <c r="AB35" s="413" t="s">
        <v>62</v>
      </c>
      <c r="AC35" s="512">
        <v>0</v>
      </c>
      <c r="AD35" s="5"/>
      <c r="AE35" s="5"/>
      <c r="AF35" s="18">
        <f t="shared" si="2"/>
        <v>999.6500000000001</v>
      </c>
      <c r="AG35" s="17">
        <f t="shared" si="1"/>
        <v>77</v>
      </c>
      <c r="AH35" s="6"/>
      <c r="AI35" s="255" t="s">
        <v>109</v>
      </c>
      <c r="AJ35" s="349">
        <v>16.6</v>
      </c>
      <c r="AK35" s="14">
        <v>18.7</v>
      </c>
      <c r="AL35" s="210">
        <v>22.1</v>
      </c>
      <c r="AM35" s="236"/>
      <c r="AN35" s="44" t="s">
        <v>109</v>
      </c>
      <c r="AO35" s="476"/>
      <c r="AP35" s="479">
        <v>118.7</v>
      </c>
      <c r="AQ35" s="215">
        <v>979</v>
      </c>
      <c r="AR35" s="5"/>
      <c r="AS35" s="255" t="s">
        <v>109</v>
      </c>
      <c r="AT35" s="209">
        <v>0</v>
      </c>
      <c r="AU35" s="473"/>
      <c r="AV35" s="203">
        <v>9.1</v>
      </c>
      <c r="AW35" s="244"/>
      <c r="DG35" s="96" t="s">
        <v>168</v>
      </c>
      <c r="DH35" s="531">
        <v>0</v>
      </c>
      <c r="DI35" s="532">
        <v>0</v>
      </c>
      <c r="DJ35" s="532">
        <v>0</v>
      </c>
      <c r="DK35" s="532">
        <v>0.14</v>
      </c>
      <c r="DL35" s="532">
        <v>0</v>
      </c>
      <c r="DM35" s="532">
        <v>0</v>
      </c>
      <c r="DN35" s="532">
        <v>0</v>
      </c>
      <c r="DO35" s="532">
        <v>0</v>
      </c>
      <c r="DP35" s="532">
        <v>0</v>
      </c>
      <c r="DQ35" s="532">
        <v>0</v>
      </c>
      <c r="DR35" s="532">
        <v>0</v>
      </c>
      <c r="DS35" s="532">
        <v>0</v>
      </c>
      <c r="DT35" s="532">
        <v>0</v>
      </c>
      <c r="DU35" s="532">
        <v>0</v>
      </c>
      <c r="DV35" s="532">
        <v>0.03</v>
      </c>
      <c r="DW35" s="533">
        <v>0</v>
      </c>
      <c r="DX35" s="160"/>
    </row>
    <row r="36" spans="1:128" ht="13.5" customHeight="1">
      <c r="A36" s="46"/>
      <c r="B36" s="255" t="s">
        <v>128</v>
      </c>
      <c r="C36" s="188">
        <v>17.5</v>
      </c>
      <c r="D36" s="9">
        <v>19.6</v>
      </c>
      <c r="E36" s="187">
        <v>24</v>
      </c>
      <c r="F36" s="194" t="s">
        <v>250</v>
      </c>
      <c r="G36" s="255" t="s">
        <v>128</v>
      </c>
      <c r="H36" s="349">
        <v>10.6</v>
      </c>
      <c r="I36" s="449">
        <f t="shared" si="0"/>
        <v>89.39999999999999</v>
      </c>
      <c r="J36" s="71"/>
      <c r="K36" s="44" t="s">
        <v>128</v>
      </c>
      <c r="L36" s="523">
        <v>98</v>
      </c>
      <c r="M36" s="196">
        <v>91</v>
      </c>
      <c r="N36" s="524">
        <v>70</v>
      </c>
      <c r="O36" s="255" t="s">
        <v>128</v>
      </c>
      <c r="P36" s="388" t="s">
        <v>223</v>
      </c>
      <c r="Q36" s="435">
        <v>7.15</v>
      </c>
      <c r="R36" s="6"/>
      <c r="S36" s="431">
        <v>1.1</v>
      </c>
      <c r="T36" s="199" t="s">
        <v>232</v>
      </c>
      <c r="U36" s="107" t="s">
        <v>128</v>
      </c>
      <c r="V36" s="197">
        <v>998.1</v>
      </c>
      <c r="W36" s="14">
        <v>1000.4</v>
      </c>
      <c r="X36" s="189">
        <v>1004.2</v>
      </c>
      <c r="Y36" s="107"/>
      <c r="Z36" s="25"/>
      <c r="AA36" s="205" t="s">
        <v>253</v>
      </c>
      <c r="AB36" s="413" t="s">
        <v>61</v>
      </c>
      <c r="AC36" s="87">
        <v>0</v>
      </c>
      <c r="AD36" s="5"/>
      <c r="AE36" s="5"/>
      <c r="AF36" s="18">
        <f>AVERAGE(V36+X36)/2</f>
        <v>1001.1500000000001</v>
      </c>
      <c r="AG36" s="17">
        <f t="shared" si="1"/>
        <v>84</v>
      </c>
      <c r="AH36" s="6"/>
      <c r="AI36" s="255" t="s">
        <v>128</v>
      </c>
      <c r="AJ36" s="349">
        <v>17.2</v>
      </c>
      <c r="AK36" s="14">
        <v>18</v>
      </c>
      <c r="AL36" s="210">
        <v>20.1</v>
      </c>
      <c r="AM36" s="236"/>
      <c r="AN36" s="44" t="s">
        <v>128</v>
      </c>
      <c r="AO36" s="476"/>
      <c r="AP36" s="479">
        <v>135.1</v>
      </c>
      <c r="AQ36" s="215">
        <v>1106</v>
      </c>
      <c r="AR36" s="5"/>
      <c r="AS36" s="255" t="s">
        <v>128</v>
      </c>
      <c r="AT36" s="209">
        <v>0</v>
      </c>
      <c r="AU36" s="473"/>
      <c r="AV36" s="203">
        <v>9.5</v>
      </c>
      <c r="AW36" s="244"/>
      <c r="DG36" s="96" t="s">
        <v>169</v>
      </c>
      <c r="DH36" s="531">
        <v>0</v>
      </c>
      <c r="DI36" s="532">
        <v>0</v>
      </c>
      <c r="DJ36" s="532">
        <v>0</v>
      </c>
      <c r="DK36" s="532">
        <v>0</v>
      </c>
      <c r="DL36" s="532">
        <v>0</v>
      </c>
      <c r="DM36" s="532">
        <v>0</v>
      </c>
      <c r="DN36" s="532">
        <v>0</v>
      </c>
      <c r="DO36" s="532">
        <v>0</v>
      </c>
      <c r="DP36" s="532">
        <v>0</v>
      </c>
      <c r="DQ36" s="532">
        <v>0</v>
      </c>
      <c r="DR36" s="532">
        <v>0</v>
      </c>
      <c r="DS36" s="532">
        <v>0</v>
      </c>
      <c r="DT36" s="532">
        <v>0</v>
      </c>
      <c r="DU36" s="532">
        <v>0</v>
      </c>
      <c r="DV36" s="532">
        <v>0</v>
      </c>
      <c r="DW36" s="533">
        <v>0</v>
      </c>
      <c r="DX36" s="160"/>
    </row>
    <row r="37" spans="1:128" ht="13.5" customHeight="1">
      <c r="A37" s="46"/>
      <c r="B37" s="255" t="s">
        <v>129</v>
      </c>
      <c r="C37" s="188">
        <v>17.2</v>
      </c>
      <c r="D37" s="9">
        <v>20.5</v>
      </c>
      <c r="E37" s="190">
        <v>26.1</v>
      </c>
      <c r="F37" s="194" t="s">
        <v>250</v>
      </c>
      <c r="G37" s="255" t="s">
        <v>129</v>
      </c>
      <c r="H37" s="526">
        <v>13</v>
      </c>
      <c r="I37" s="449">
        <f t="shared" si="0"/>
        <v>102.39999999999999</v>
      </c>
      <c r="J37" s="71"/>
      <c r="K37" s="44" t="s">
        <v>129</v>
      </c>
      <c r="L37" s="523">
        <v>99</v>
      </c>
      <c r="M37" s="196">
        <v>85</v>
      </c>
      <c r="N37" s="524">
        <v>60</v>
      </c>
      <c r="O37" s="255" t="s">
        <v>129</v>
      </c>
      <c r="P37" s="388" t="s">
        <v>214</v>
      </c>
      <c r="Q37" s="435">
        <v>10.8</v>
      </c>
      <c r="R37" s="71"/>
      <c r="S37" s="432">
        <v>1.3</v>
      </c>
      <c r="T37" s="199" t="s">
        <v>214</v>
      </c>
      <c r="U37" s="107" t="s">
        <v>129</v>
      </c>
      <c r="V37" s="202">
        <v>1003.3</v>
      </c>
      <c r="W37" s="14">
        <v>1006.2</v>
      </c>
      <c r="X37" s="189">
        <v>1010.3</v>
      </c>
      <c r="Y37" s="107"/>
      <c r="Z37" s="25"/>
      <c r="AA37" s="205" t="s">
        <v>254</v>
      </c>
      <c r="AB37" s="415" t="s">
        <v>197</v>
      </c>
      <c r="AC37" s="88"/>
      <c r="AD37" s="5"/>
      <c r="AE37" s="5"/>
      <c r="AF37" s="18">
        <f>AVERAGE(V37+X37)/2</f>
        <v>1006.8</v>
      </c>
      <c r="AG37" s="17">
        <f t="shared" si="1"/>
        <v>79.5</v>
      </c>
      <c r="AH37" s="6"/>
      <c r="AI37" s="255" t="s">
        <v>129</v>
      </c>
      <c r="AJ37" s="349">
        <v>16.4</v>
      </c>
      <c r="AK37" s="14">
        <v>17.7</v>
      </c>
      <c r="AL37" s="210">
        <v>22.1</v>
      </c>
      <c r="AM37" s="236"/>
      <c r="AN37" s="44" t="s">
        <v>129</v>
      </c>
      <c r="AO37" s="476"/>
      <c r="AP37" s="479">
        <v>208</v>
      </c>
      <c r="AQ37" s="215">
        <v>991</v>
      </c>
      <c r="AR37" s="5"/>
      <c r="AS37" s="255" t="s">
        <v>129</v>
      </c>
      <c r="AT37" s="209">
        <v>0</v>
      </c>
      <c r="AU37" s="473"/>
      <c r="AV37" s="203">
        <v>8.8</v>
      </c>
      <c r="AW37" s="244"/>
      <c r="DG37" s="96" t="s">
        <v>170</v>
      </c>
      <c r="DH37" s="531">
        <v>0</v>
      </c>
      <c r="DI37" s="532">
        <v>0</v>
      </c>
      <c r="DJ37" s="532">
        <v>0</v>
      </c>
      <c r="DK37" s="532">
        <v>0</v>
      </c>
      <c r="DL37" s="532">
        <v>0</v>
      </c>
      <c r="DM37" s="532">
        <v>0</v>
      </c>
      <c r="DN37" s="532">
        <v>0</v>
      </c>
      <c r="DO37" s="532">
        <v>0</v>
      </c>
      <c r="DP37" s="532">
        <v>0</v>
      </c>
      <c r="DQ37" s="532">
        <v>0</v>
      </c>
      <c r="DR37" s="532">
        <v>0</v>
      </c>
      <c r="DS37" s="532">
        <v>0</v>
      </c>
      <c r="DT37" s="532">
        <v>0</v>
      </c>
      <c r="DU37" s="532">
        <v>0</v>
      </c>
      <c r="DV37" s="532">
        <v>0</v>
      </c>
      <c r="DW37" s="533">
        <v>0</v>
      </c>
      <c r="DX37" s="160"/>
    </row>
    <row r="38" spans="1:128" ht="13.5" customHeight="1" thickBot="1">
      <c r="A38" s="46"/>
      <c r="B38" s="226" t="s">
        <v>178</v>
      </c>
      <c r="C38" s="558">
        <v>17.6</v>
      </c>
      <c r="D38" s="191">
        <v>21.8</v>
      </c>
      <c r="E38" s="192">
        <v>27.2</v>
      </c>
      <c r="F38" s="406"/>
      <c r="G38" s="226" t="s">
        <v>178</v>
      </c>
      <c r="H38" s="527">
        <v>0</v>
      </c>
      <c r="I38" s="449">
        <f t="shared" si="0"/>
        <v>102.39999999999999</v>
      </c>
      <c r="J38" s="71"/>
      <c r="K38" s="270" t="s">
        <v>178</v>
      </c>
      <c r="L38" s="561">
        <v>94</v>
      </c>
      <c r="M38" s="198">
        <v>79</v>
      </c>
      <c r="N38" s="525">
        <v>52</v>
      </c>
      <c r="O38" s="226" t="s">
        <v>178</v>
      </c>
      <c r="P38" s="556" t="s">
        <v>213</v>
      </c>
      <c r="Q38" s="557">
        <v>6.3</v>
      </c>
      <c r="R38" s="200"/>
      <c r="S38" s="509">
        <v>0.89</v>
      </c>
      <c r="T38" s="510" t="s">
        <v>21</v>
      </c>
      <c r="U38" s="226" t="s">
        <v>178</v>
      </c>
      <c r="V38" s="511">
        <v>1010.2</v>
      </c>
      <c r="W38" s="204">
        <v>1013.9</v>
      </c>
      <c r="X38" s="350">
        <v>1017.6</v>
      </c>
      <c r="Y38" s="108"/>
      <c r="Z38" s="25"/>
      <c r="AA38" s="555" t="s">
        <v>255</v>
      </c>
      <c r="AB38" s="617" t="s">
        <v>67</v>
      </c>
      <c r="AC38" s="618"/>
      <c r="AD38" s="5"/>
      <c r="AE38" s="5"/>
      <c r="AF38" s="18">
        <f>AVERAGE(V38+X38)/2</f>
        <v>1013.9000000000001</v>
      </c>
      <c r="AG38" s="17">
        <f t="shared" si="1"/>
        <v>73</v>
      </c>
      <c r="AH38" s="6"/>
      <c r="AI38" s="226" t="s">
        <v>178</v>
      </c>
      <c r="AJ38" s="498">
        <v>15.6</v>
      </c>
      <c r="AK38" s="204">
        <v>17.9</v>
      </c>
      <c r="AL38" s="212">
        <v>20.1</v>
      </c>
      <c r="AM38" s="236"/>
      <c r="AN38" s="270" t="s">
        <v>178</v>
      </c>
      <c r="AO38" s="477"/>
      <c r="AP38" s="480">
        <v>190</v>
      </c>
      <c r="AQ38" s="212">
        <v>1049</v>
      </c>
      <c r="AR38" s="5"/>
      <c r="AS38" s="226" t="s">
        <v>178</v>
      </c>
      <c r="AT38" s="211">
        <v>0</v>
      </c>
      <c r="AU38" s="474"/>
      <c r="AV38" s="350">
        <v>8.7</v>
      </c>
      <c r="AW38" s="244"/>
      <c r="DG38" s="96" t="s">
        <v>171</v>
      </c>
      <c r="DH38" s="531">
        <v>0</v>
      </c>
      <c r="DI38" s="532">
        <v>0</v>
      </c>
      <c r="DJ38" s="532">
        <v>0</v>
      </c>
      <c r="DK38" s="532">
        <v>0</v>
      </c>
      <c r="DL38" s="532">
        <v>0</v>
      </c>
      <c r="DM38" s="532">
        <v>0</v>
      </c>
      <c r="DN38" s="532">
        <v>0</v>
      </c>
      <c r="DO38" s="532">
        <v>0</v>
      </c>
      <c r="DP38" s="532">
        <v>0</v>
      </c>
      <c r="DQ38" s="532">
        <v>0</v>
      </c>
      <c r="DR38" s="532">
        <v>0</v>
      </c>
      <c r="DS38" s="532">
        <v>0</v>
      </c>
      <c r="DT38" s="532">
        <v>0</v>
      </c>
      <c r="DU38" s="532">
        <v>0</v>
      </c>
      <c r="DV38" s="532">
        <v>0</v>
      </c>
      <c r="DW38" s="533">
        <v>0</v>
      </c>
      <c r="DX38" s="160"/>
    </row>
    <row r="39" spans="1:128" ht="13.5" thickBot="1">
      <c r="A39" s="46"/>
      <c r="B39" s="227"/>
      <c r="C39" s="306" t="s">
        <v>29</v>
      </c>
      <c r="D39" s="470" t="s">
        <v>41</v>
      </c>
      <c r="E39" s="307" t="s">
        <v>30</v>
      </c>
      <c r="F39" s="216"/>
      <c r="G39" s="225"/>
      <c r="H39" s="386"/>
      <c r="I39" s="450"/>
      <c r="J39" s="6"/>
      <c r="K39" s="238"/>
      <c r="L39" s="389" t="s">
        <v>55</v>
      </c>
      <c r="M39" s="130" t="s">
        <v>41</v>
      </c>
      <c r="N39" s="387" t="s">
        <v>56</v>
      </c>
      <c r="O39" s="237"/>
      <c r="P39" s="400" t="s">
        <v>190</v>
      </c>
      <c r="Q39" s="436" t="s">
        <v>71</v>
      </c>
      <c r="R39" s="5"/>
      <c r="S39" s="218"/>
      <c r="T39" s="5"/>
      <c r="U39" s="5"/>
      <c r="V39" s="390" t="s">
        <v>31</v>
      </c>
      <c r="W39" s="403" t="s">
        <v>44</v>
      </c>
      <c r="X39" s="389" t="s">
        <v>32</v>
      </c>
      <c r="Y39" s="213"/>
      <c r="Z39" s="214"/>
      <c r="AA39" s="214"/>
      <c r="AB39" s="5"/>
      <c r="AC39" s="584">
        <f>SUM(AC8:AC23)</f>
        <v>31</v>
      </c>
      <c r="AD39" s="5"/>
      <c r="AE39" s="5"/>
      <c r="AF39" s="5"/>
      <c r="AG39" s="5"/>
      <c r="AH39" s="5"/>
      <c r="AI39" s="5"/>
      <c r="AJ39" s="130" t="s">
        <v>29</v>
      </c>
      <c r="AK39" s="130" t="s">
        <v>41</v>
      </c>
      <c r="AL39" s="130" t="s">
        <v>30</v>
      </c>
      <c r="AM39" s="5"/>
      <c r="AN39" s="5"/>
      <c r="AO39" s="49"/>
      <c r="AP39" s="5"/>
      <c r="AQ39" s="72"/>
      <c r="AR39" s="5"/>
      <c r="AS39" s="5"/>
      <c r="AT39" s="49"/>
      <c r="AU39" s="5"/>
      <c r="AV39" s="73"/>
      <c r="AW39" s="244"/>
      <c r="DG39" s="89"/>
      <c r="DH39" s="534">
        <v>1.22</v>
      </c>
      <c r="DI39" s="535">
        <v>1.28</v>
      </c>
      <c r="DJ39" s="535">
        <v>1.53</v>
      </c>
      <c r="DK39" s="535">
        <v>2.67</v>
      </c>
      <c r="DL39" s="535">
        <v>3.13</v>
      </c>
      <c r="DM39" s="535">
        <v>10.76</v>
      </c>
      <c r="DN39" s="535">
        <v>11.22</v>
      </c>
      <c r="DO39" s="535">
        <v>4.65</v>
      </c>
      <c r="DP39" s="535">
        <v>4.93</v>
      </c>
      <c r="DQ39" s="535">
        <v>2.15</v>
      </c>
      <c r="DR39" s="535">
        <v>4.97</v>
      </c>
      <c r="DS39" s="535">
        <v>7.22</v>
      </c>
      <c r="DT39" s="535">
        <v>10.35</v>
      </c>
      <c r="DU39" s="535">
        <v>14.03</v>
      </c>
      <c r="DV39" s="535">
        <v>8.82</v>
      </c>
      <c r="DW39" s="536">
        <v>2.53</v>
      </c>
      <c r="DX39" s="397"/>
    </row>
    <row r="40" spans="1:128" ht="13.5" customHeight="1" thickBot="1">
      <c r="A40" s="46"/>
      <c r="B40" s="30" t="s">
        <v>1</v>
      </c>
      <c r="C40" s="468">
        <f>AVERAGE(C8:C38)</f>
        <v>20.161290322580644</v>
      </c>
      <c r="D40" s="308"/>
      <c r="E40" s="471">
        <f>AVERAGE(E8:E38)</f>
        <v>31.932258064516127</v>
      </c>
      <c r="F40" s="305" t="s">
        <v>111</v>
      </c>
      <c r="G40" s="158"/>
      <c r="H40" s="440">
        <f>SUM(H8:H38)</f>
        <v>102.39999999999999</v>
      </c>
      <c r="I40" s="451"/>
      <c r="J40" s="6"/>
      <c r="K40" s="119" t="s">
        <v>1</v>
      </c>
      <c r="L40" s="314">
        <f>AVERAGE(L8:L38)</f>
        <v>90.35483870967742</v>
      </c>
      <c r="M40" s="386"/>
      <c r="N40" s="501">
        <f>AVERAGE(N8:N38)</f>
        <v>46.483870967741936</v>
      </c>
      <c r="O40" s="237"/>
      <c r="P40" s="317" t="s">
        <v>12</v>
      </c>
      <c r="Q40" s="437">
        <f>MAX(Q8:Q38)</f>
        <v>13.45</v>
      </c>
      <c r="R40" s="318"/>
      <c r="S40" s="433">
        <f>AVERAGE(S8:S38)</f>
        <v>1.2616129032258068</v>
      </c>
      <c r="T40" s="319" t="s">
        <v>232</v>
      </c>
      <c r="U40" s="325" t="s">
        <v>1</v>
      </c>
      <c r="V40" s="441">
        <f>AVERAGE(V8:V38)</f>
        <v>1010.3290322580644</v>
      </c>
      <c r="W40" s="442">
        <f>AVERAGE(W8:W38)</f>
        <v>1012.0483870967741</v>
      </c>
      <c r="X40" s="443">
        <f>AVERAGE(X8:X38)</f>
        <v>1013.8838709677417</v>
      </c>
      <c r="Y40" s="5"/>
      <c r="Z40" s="40"/>
      <c r="AA40" s="13"/>
      <c r="AB40" s="7"/>
      <c r="AC40" s="8"/>
      <c r="AD40" s="5"/>
      <c r="AE40" s="5"/>
      <c r="AF40" s="28" t="e">
        <f>AVERAGE(AF8:AF38)</f>
        <v>#REF!</v>
      </c>
      <c r="AG40" s="27" t="s">
        <v>74</v>
      </c>
      <c r="AH40" s="6"/>
      <c r="AI40" s="128" t="s">
        <v>1</v>
      </c>
      <c r="AJ40" s="131">
        <f>AVERAGE(AJ8:AJ38)</f>
        <v>16.39032258064516</v>
      </c>
      <c r="AK40" s="132">
        <f>AVERAGE(AK8:AK38)</f>
        <v>19.438709677419357</v>
      </c>
      <c r="AL40" s="133">
        <f>AVERAGE(AL8:AL38)</f>
        <v>22.367741935483874</v>
      </c>
      <c r="AM40" s="5"/>
      <c r="AN40" s="13"/>
      <c r="AO40" s="152" t="s">
        <v>11</v>
      </c>
      <c r="AP40" s="145" t="s">
        <v>71</v>
      </c>
      <c r="AQ40" s="133">
        <f>AVERAGE(AQ8:AQ38)</f>
        <v>887.8709677419355</v>
      </c>
      <c r="AR40" s="5"/>
      <c r="AS40" s="13"/>
      <c r="AT40" s="144" t="s">
        <v>11</v>
      </c>
      <c r="AU40" s="145" t="s">
        <v>71</v>
      </c>
      <c r="AV40" s="133">
        <f>AVERAGE(AV8:AV38)</f>
        <v>9.577419354838709</v>
      </c>
      <c r="AW40" s="244"/>
      <c r="AX40" s="19"/>
      <c r="DG40" s="466"/>
      <c r="DH40" s="396"/>
      <c r="DI40" s="396"/>
      <c r="DJ40" s="396"/>
      <c r="DK40" s="396"/>
      <c r="DL40" s="396"/>
      <c r="DM40" s="396"/>
      <c r="DN40" s="396"/>
      <c r="DO40" s="396"/>
      <c r="DP40" s="396"/>
      <c r="DQ40" s="396"/>
      <c r="DR40" s="396"/>
      <c r="DS40" s="396"/>
      <c r="DT40" s="396"/>
      <c r="DU40" s="396"/>
      <c r="DV40" s="396"/>
      <c r="DW40" s="396"/>
      <c r="DX40" s="94"/>
    </row>
    <row r="41" spans="1:128" ht="13.5" customHeight="1" thickBot="1">
      <c r="A41" s="46"/>
      <c r="B41" s="31" t="s">
        <v>10</v>
      </c>
      <c r="C41" s="309"/>
      <c r="D41" s="469">
        <f>AVERAGE(D8:D38)</f>
        <v>25.735483870967748</v>
      </c>
      <c r="E41" s="348">
        <f>AVERAGE(C40+E40)/2</f>
        <v>26.046774193548387</v>
      </c>
      <c r="F41" s="603" t="s">
        <v>125</v>
      </c>
      <c r="G41" s="603"/>
      <c r="H41" s="235"/>
      <c r="I41" s="452"/>
      <c r="J41" s="6"/>
      <c r="K41" s="119" t="s">
        <v>37</v>
      </c>
      <c r="L41" s="485"/>
      <c r="M41" s="499">
        <f>AVERAGE(M8:M38)</f>
        <v>70.83870967741936</v>
      </c>
      <c r="N41" s="88"/>
      <c r="O41" s="5"/>
      <c r="P41" s="320" t="s">
        <v>6</v>
      </c>
      <c r="Q41" s="438" t="s">
        <v>191</v>
      </c>
      <c r="R41" s="12"/>
      <c r="S41" s="321" t="s">
        <v>115</v>
      </c>
      <c r="T41" s="322" t="s">
        <v>116</v>
      </c>
      <c r="U41" s="106"/>
      <c r="V41" s="328">
        <f>MINA(V8:V38)</f>
        <v>997.2</v>
      </c>
      <c r="W41" s="404" t="s">
        <v>45</v>
      </c>
      <c r="X41" s="329">
        <f>MAXA(X5:X38)</f>
        <v>1020.3</v>
      </c>
      <c r="Y41" s="5"/>
      <c r="Z41" s="41"/>
      <c r="AA41" s="49"/>
      <c r="AB41" s="5"/>
      <c r="AC41" s="50"/>
      <c r="AD41" s="5"/>
      <c r="AE41" s="5"/>
      <c r="AF41" s="10">
        <f>SUM(AC8:AC23)</f>
        <v>31</v>
      </c>
      <c r="AG41" s="27" t="s">
        <v>4</v>
      </c>
      <c r="AH41" s="6"/>
      <c r="AI41" s="129" t="s">
        <v>2</v>
      </c>
      <c r="AJ41" s="134">
        <f>MINA(AJ8:AJ38)</f>
        <v>7.9</v>
      </c>
      <c r="AK41" s="135"/>
      <c r="AL41" s="136">
        <f>MAXA(AL8:AL38)</f>
        <v>26.2</v>
      </c>
      <c r="AM41" s="5"/>
      <c r="AN41" s="49"/>
      <c r="AO41" s="5"/>
      <c r="AP41" s="150" t="s">
        <v>82</v>
      </c>
      <c r="AQ41" s="146">
        <f>MINA(AQ8:AQ38)</f>
        <v>775</v>
      </c>
      <c r="AR41" s="5"/>
      <c r="AS41" s="49"/>
      <c r="AT41" s="150" t="s">
        <v>84</v>
      </c>
      <c r="AU41" s="16" t="s">
        <v>82</v>
      </c>
      <c r="AV41" s="153">
        <f>MINA(AV8:AV38)</f>
        <v>8.6</v>
      </c>
      <c r="AW41" s="244"/>
      <c r="DG41" s="506" t="s">
        <v>173</v>
      </c>
      <c r="DH41" s="396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396"/>
      <c r="DX41" s="95"/>
    </row>
    <row r="42" spans="1:128" ht="13.5" customHeight="1" thickBot="1">
      <c r="A42" s="46"/>
      <c r="B42" s="32" t="s">
        <v>2</v>
      </c>
      <c r="C42" s="310">
        <f>MINA(C8:C38)</f>
        <v>14.5</v>
      </c>
      <c r="D42" s="311"/>
      <c r="E42" s="312">
        <f>MAXA(E8:E38)</f>
        <v>39.3</v>
      </c>
      <c r="F42" s="623" t="s">
        <v>112</v>
      </c>
      <c r="G42" s="624"/>
      <c r="H42" s="399">
        <f>MAXA(H8:H38)</f>
        <v>75</v>
      </c>
      <c r="I42" s="453"/>
      <c r="J42" s="6"/>
      <c r="K42" s="313" t="s">
        <v>2</v>
      </c>
      <c r="L42" s="315">
        <f>MAXA(L8:L38)</f>
        <v>100</v>
      </c>
      <c r="M42" s="486"/>
      <c r="N42" s="316">
        <f>MINA(N8:N38)</f>
        <v>26</v>
      </c>
      <c r="O42" s="5"/>
      <c r="P42" s="107"/>
      <c r="Q42" s="460">
        <f>AVERAGE(Q8:Q38)</f>
        <v>7.033870967741935</v>
      </c>
      <c r="R42" s="324"/>
      <c r="S42" s="615" t="s">
        <v>131</v>
      </c>
      <c r="T42" s="616"/>
      <c r="U42" s="239"/>
      <c r="V42" s="326" t="s">
        <v>29</v>
      </c>
      <c r="W42" s="327" t="s">
        <v>44</v>
      </c>
      <c r="X42" s="327" t="s">
        <v>30</v>
      </c>
      <c r="Y42" s="5"/>
      <c r="Z42" s="2"/>
      <c r="AA42" s="42"/>
      <c r="AB42" s="37"/>
      <c r="AC42" s="35"/>
      <c r="AD42" s="5"/>
      <c r="AE42" s="5"/>
      <c r="AF42" s="5"/>
      <c r="AG42" s="5"/>
      <c r="AH42" s="6"/>
      <c r="AI42" s="52"/>
      <c r="AJ42" s="5"/>
      <c r="AK42" s="5"/>
      <c r="AL42" s="5"/>
      <c r="AM42" s="5"/>
      <c r="AN42" s="49"/>
      <c r="AO42" s="5"/>
      <c r="AP42" s="150" t="s">
        <v>43</v>
      </c>
      <c r="AQ42" s="147">
        <f>MAXA(AQ8:AQ38)</f>
        <v>1165</v>
      </c>
      <c r="AR42" s="5"/>
      <c r="AS42" s="49"/>
      <c r="AT42" s="151" t="s">
        <v>84</v>
      </c>
      <c r="AU42" s="148" t="s">
        <v>43</v>
      </c>
      <c r="AV42" s="154">
        <f>MAXA(AV8:AV38)</f>
        <v>11.5</v>
      </c>
      <c r="AW42" s="244"/>
      <c r="DG42" s="46"/>
      <c r="DH42" s="376" t="s">
        <v>17</v>
      </c>
      <c r="DI42" s="377" t="s">
        <v>22</v>
      </c>
      <c r="DJ42" s="377" t="s">
        <v>23</v>
      </c>
      <c r="DK42" s="377" t="s">
        <v>24</v>
      </c>
      <c r="DL42" s="377" t="s">
        <v>18</v>
      </c>
      <c r="DM42" s="377" t="s">
        <v>25</v>
      </c>
      <c r="DN42" s="377" t="s">
        <v>21</v>
      </c>
      <c r="DO42" s="377" t="s">
        <v>26</v>
      </c>
      <c r="DP42" s="377" t="s">
        <v>12</v>
      </c>
      <c r="DQ42" s="373" t="s">
        <v>215</v>
      </c>
      <c r="DR42" s="373" t="s">
        <v>213</v>
      </c>
      <c r="DS42" s="373" t="s">
        <v>216</v>
      </c>
      <c r="DT42" s="373" t="s">
        <v>214</v>
      </c>
      <c r="DU42" s="373" t="s">
        <v>217</v>
      </c>
      <c r="DV42" s="373" t="s">
        <v>218</v>
      </c>
      <c r="DW42" s="378" t="s">
        <v>219</v>
      </c>
      <c r="DX42" s="379" t="s">
        <v>160</v>
      </c>
    </row>
    <row r="43" spans="1:128" ht="13.5" customHeight="1" thickBot="1">
      <c r="A43" s="46"/>
      <c r="B43" s="85" t="s">
        <v>34</v>
      </c>
      <c r="C43" s="98">
        <f>AVERAGE(C8:C17)</f>
        <v>18.52</v>
      </c>
      <c r="D43" s="99">
        <f>AVERAGE(D8:D17)</f>
        <v>23.68</v>
      </c>
      <c r="E43" s="100">
        <f>AVERAGE(E8:E17)</f>
        <v>28.820000000000004</v>
      </c>
      <c r="F43" s="611" t="s">
        <v>206</v>
      </c>
      <c r="G43" s="612"/>
      <c r="H43" s="398">
        <v>438</v>
      </c>
      <c r="I43" s="454">
        <f>SUM(H8:H17)</f>
        <v>3.4</v>
      </c>
      <c r="J43" s="6"/>
      <c r="K43" s="119" t="s">
        <v>38</v>
      </c>
      <c r="L43" s="109">
        <f>AVERAGE(L8:L17)</f>
        <v>89.8</v>
      </c>
      <c r="M43" s="121">
        <f>AVERAGE(M8:M17)</f>
        <v>71.4</v>
      </c>
      <c r="N43" s="122">
        <f>AVERAGE(N8:N17)</f>
        <v>49.7</v>
      </c>
      <c r="O43" s="5"/>
      <c r="P43" s="461" t="s">
        <v>195</v>
      </c>
      <c r="Q43" s="462" t="s">
        <v>71</v>
      </c>
      <c r="R43" s="6"/>
      <c r="S43" s="434">
        <f>AVERAGE(S8:S17)</f>
        <v>1.3980000000000001</v>
      </c>
      <c r="T43" s="323" t="s">
        <v>220</v>
      </c>
      <c r="U43" s="106" t="s">
        <v>38</v>
      </c>
      <c r="V43" s="109">
        <f>AVERAGE(V8:V17)</f>
        <v>1008.8399999999999</v>
      </c>
      <c r="W43" s="110">
        <f>AVERAGE(W8:W17)</f>
        <v>1010.1999999999998</v>
      </c>
      <c r="X43" s="111">
        <f>AVERAGE(X8:X17)</f>
        <v>1011.9800000000001</v>
      </c>
      <c r="Y43" s="224"/>
      <c r="Z43" s="39"/>
      <c r="AA43" s="640" t="s">
        <v>117</v>
      </c>
      <c r="AB43" s="641"/>
      <c r="AC43" s="642"/>
      <c r="AD43" s="5"/>
      <c r="AE43" s="5"/>
      <c r="AF43" s="5"/>
      <c r="AG43" s="5"/>
      <c r="AH43" s="6"/>
      <c r="AI43" s="137" t="s">
        <v>38</v>
      </c>
      <c r="AJ43" s="131">
        <f>AVERAGE(AJ8:AJ17)</f>
        <v>14.550000000000002</v>
      </c>
      <c r="AK43" s="132">
        <f>AVERAGE(AK8:AK17)</f>
        <v>17.82</v>
      </c>
      <c r="AL43" s="133">
        <f>AVERAGE(AL8:AL17)</f>
        <v>20.28</v>
      </c>
      <c r="AM43" s="5"/>
      <c r="AN43" s="49"/>
      <c r="AO43" s="5"/>
      <c r="AP43" s="151" t="s">
        <v>11</v>
      </c>
      <c r="AQ43" s="149">
        <f>AVERAGE(AP8:AP38)</f>
        <v>237.99354838709678</v>
      </c>
      <c r="AR43" s="5"/>
      <c r="AS43" s="49"/>
      <c r="AT43" s="29"/>
      <c r="AU43" s="20"/>
      <c r="AV43" s="51"/>
      <c r="AW43" s="244"/>
      <c r="DG43" s="46"/>
      <c r="DH43" s="514"/>
      <c r="DI43" s="515"/>
      <c r="DJ43" s="515"/>
      <c r="DK43" s="515"/>
      <c r="DL43" s="515"/>
      <c r="DM43" s="515"/>
      <c r="DN43" s="515"/>
      <c r="DO43" s="515"/>
      <c r="DP43" s="515"/>
      <c r="DQ43" s="515"/>
      <c r="DR43" s="515"/>
      <c r="DS43" s="515"/>
      <c r="DT43" s="515"/>
      <c r="DU43" s="515"/>
      <c r="DV43" s="515"/>
      <c r="DW43" s="516"/>
      <c r="DX43" s="405">
        <v>8.84</v>
      </c>
    </row>
    <row r="44" spans="1:128" ht="16.5" thickBot="1">
      <c r="A44" s="46"/>
      <c r="B44" s="85" t="s">
        <v>33</v>
      </c>
      <c r="C44" s="101">
        <f>AVERAGE(C18:C27)</f>
        <v>21.099999999999998</v>
      </c>
      <c r="D44" s="3">
        <f>AVERAGE(D18:D27)</f>
        <v>27.399999999999995</v>
      </c>
      <c r="E44" s="102">
        <f>AVERAGE(E18:E27)</f>
        <v>34.339999999999996</v>
      </c>
      <c r="F44" s="604" t="s">
        <v>204</v>
      </c>
      <c r="G44" s="605"/>
      <c r="H44" s="481">
        <v>134</v>
      </c>
      <c r="I44" s="455">
        <f>SUM(H18:H27)</f>
        <v>0</v>
      </c>
      <c r="J44" s="6"/>
      <c r="K44" s="119" t="s">
        <v>39</v>
      </c>
      <c r="L44" s="112">
        <f>AVERAGE(L18:L27)</f>
        <v>91.2</v>
      </c>
      <c r="M44" s="123">
        <f>AVERAGE(M18:M27)</f>
        <v>70.2</v>
      </c>
      <c r="N44" s="124">
        <f>AVERAGE(N18:N27)</f>
        <v>44.2</v>
      </c>
      <c r="O44" s="5"/>
      <c r="P44" s="444" t="s">
        <v>193</v>
      </c>
      <c r="Q44" s="445">
        <v>26.1</v>
      </c>
      <c r="R44" s="6"/>
      <c r="S44" s="448">
        <f>AVERAGE(S18:S27)</f>
        <v>1.1260000000000001</v>
      </c>
      <c r="T44" s="323" t="s">
        <v>230</v>
      </c>
      <c r="U44" s="107" t="s">
        <v>39</v>
      </c>
      <c r="V44" s="112">
        <f>AVERAGE(V18:V27)</f>
        <v>1014.85</v>
      </c>
      <c r="W44" s="113">
        <f>AVERAGE(W18:W27)</f>
        <v>1016.1800000000001</v>
      </c>
      <c r="X44" s="114">
        <f>AVERAGE(X18:X27)</f>
        <v>1017.3799999999999</v>
      </c>
      <c r="Y44" s="256"/>
      <c r="Z44" s="39"/>
      <c r="AA44" s="653" t="s">
        <v>118</v>
      </c>
      <c r="AB44" s="654"/>
      <c r="AC44" s="655"/>
      <c r="AD44" s="248"/>
      <c r="AE44" s="5"/>
      <c r="AF44" s="5"/>
      <c r="AG44" s="5"/>
      <c r="AH44" s="6"/>
      <c r="AI44" s="138" t="s">
        <v>39</v>
      </c>
      <c r="AJ44" s="140">
        <f>AVERAGE(AJ18:AJ27)</f>
        <v>17.499999999999996</v>
      </c>
      <c r="AK44" s="487">
        <f>AVERAGE(AK18:AK27)</f>
        <v>20.86</v>
      </c>
      <c r="AL44" s="141">
        <f>AVERAGE(AL18:AL27)</f>
        <v>23.84</v>
      </c>
      <c r="AM44" s="5"/>
      <c r="AN44" s="49"/>
      <c r="AO44" s="5"/>
      <c r="AP44" s="5"/>
      <c r="AQ44" s="50"/>
      <c r="AR44" s="5"/>
      <c r="AS44" s="49"/>
      <c r="AT44" s="5"/>
      <c r="AU44" s="20"/>
      <c r="AV44" s="51"/>
      <c r="AW44" s="244"/>
      <c r="DG44" s="96" t="s">
        <v>166</v>
      </c>
      <c r="DH44" s="528">
        <v>1.99</v>
      </c>
      <c r="DI44" s="529">
        <v>1.36</v>
      </c>
      <c r="DJ44" s="529">
        <v>1.01</v>
      </c>
      <c r="DK44" s="529">
        <v>2.46</v>
      </c>
      <c r="DL44" s="529">
        <v>4.92</v>
      </c>
      <c r="DM44" s="529">
        <v>12.59</v>
      </c>
      <c r="DN44" s="529">
        <v>10.26</v>
      </c>
      <c r="DO44" s="529">
        <v>4.51</v>
      </c>
      <c r="DP44" s="529">
        <v>4.42</v>
      </c>
      <c r="DQ44" s="529">
        <v>2.97</v>
      </c>
      <c r="DR44" s="529">
        <v>4.07</v>
      </c>
      <c r="DS44" s="529">
        <v>3.69</v>
      </c>
      <c r="DT44" s="529">
        <v>6.12</v>
      </c>
      <c r="DU44" s="529">
        <v>5.3</v>
      </c>
      <c r="DV44" s="529">
        <v>4.67</v>
      </c>
      <c r="DW44" s="530">
        <v>1.93</v>
      </c>
      <c r="DX44" s="159"/>
    </row>
    <row r="45" spans="1:128" ht="16.5" customHeight="1" thickBot="1">
      <c r="A45" s="46"/>
      <c r="B45" s="97" t="s">
        <v>35</v>
      </c>
      <c r="C45" s="103">
        <f>AVERAGE(C28:C38)</f>
        <v>20.799999999999997</v>
      </c>
      <c r="D45" s="104">
        <f>AVERAGE(D28:D38)</f>
        <v>26.09090909090909</v>
      </c>
      <c r="E45" s="105">
        <f>AVERAGE(E28:E38)</f>
        <v>32.57272727272727</v>
      </c>
      <c r="F45" s="606" t="s">
        <v>211</v>
      </c>
      <c r="G45" s="607"/>
      <c r="H45" s="439">
        <f>SUM(H40+H43)</f>
        <v>540.4</v>
      </c>
      <c r="I45" s="456">
        <f>SUM(H28:H38)</f>
        <v>99</v>
      </c>
      <c r="J45" s="6"/>
      <c r="K45" s="120" t="s">
        <v>40</v>
      </c>
      <c r="L45" s="125">
        <f>AVERAGE(L28:L38)</f>
        <v>90.0909090909091</v>
      </c>
      <c r="M45" s="126">
        <f>AVERAGE(M28:M38)</f>
        <v>70.9090909090909</v>
      </c>
      <c r="N45" s="127">
        <f>AVERAGE(N28:N38)</f>
        <v>45.63636363636363</v>
      </c>
      <c r="O45" s="238"/>
      <c r="P45" s="446" t="s">
        <v>194</v>
      </c>
      <c r="Q45" s="447">
        <v>48.3</v>
      </c>
      <c r="R45" s="12"/>
      <c r="S45" s="459">
        <f>AVERAGE(S28:S38)</f>
        <v>1.2609090909090908</v>
      </c>
      <c r="T45" s="118" t="s">
        <v>232</v>
      </c>
      <c r="U45" s="108" t="s">
        <v>40</v>
      </c>
      <c r="V45" s="115">
        <f>AVERAGE(V28:V38)</f>
        <v>1007.5727272727272</v>
      </c>
      <c r="W45" s="116">
        <f>AVERAGE(W28:W38)</f>
        <v>1009.9727272727273</v>
      </c>
      <c r="X45" s="117">
        <f>AVERAGE(X28:X38)</f>
        <v>1012.4363636363637</v>
      </c>
      <c r="Y45" s="257"/>
      <c r="Z45" s="39"/>
      <c r="AA45" s="650" t="s">
        <v>196</v>
      </c>
      <c r="AB45" s="651"/>
      <c r="AC45" s="652"/>
      <c r="AD45" s="5"/>
      <c r="AE45" s="5"/>
      <c r="AF45" s="5"/>
      <c r="AG45" s="5"/>
      <c r="AH45" s="6"/>
      <c r="AI45" s="139" t="s">
        <v>40</v>
      </c>
      <c r="AJ45" s="142">
        <f>AVERAGE(AJ28:AJ38)</f>
        <v>17.054545454545455</v>
      </c>
      <c r="AK45" s="66">
        <f>AVERAGE(AK28:AK38)</f>
        <v>19.618181818181817</v>
      </c>
      <c r="AL45" s="143">
        <f>AVERAGE(AL28:AL38)</f>
        <v>22.927272727272726</v>
      </c>
      <c r="AM45" s="5"/>
      <c r="AN45" s="67"/>
      <c r="AO45" s="68"/>
      <c r="AP45" s="68"/>
      <c r="AQ45" s="69"/>
      <c r="AR45" s="248"/>
      <c r="AS45" s="67"/>
      <c r="AT45" s="68"/>
      <c r="AU45" s="68"/>
      <c r="AV45" s="70"/>
      <c r="AW45" s="244"/>
      <c r="DG45" s="96" t="s">
        <v>167</v>
      </c>
      <c r="DH45" s="531">
        <v>0.03</v>
      </c>
      <c r="DI45" s="532">
        <v>0.06</v>
      </c>
      <c r="DJ45" s="532">
        <v>0.03</v>
      </c>
      <c r="DK45" s="532">
        <v>0.22</v>
      </c>
      <c r="DL45" s="532">
        <v>0.63</v>
      </c>
      <c r="DM45" s="532">
        <v>1.07</v>
      </c>
      <c r="DN45" s="532">
        <v>0.38</v>
      </c>
      <c r="DO45" s="532">
        <v>0.28</v>
      </c>
      <c r="DP45" s="532">
        <v>0.41</v>
      </c>
      <c r="DQ45" s="532">
        <v>0.88</v>
      </c>
      <c r="DR45" s="532">
        <v>1.39</v>
      </c>
      <c r="DS45" s="532">
        <v>1.1</v>
      </c>
      <c r="DT45" s="532">
        <v>1.93</v>
      </c>
      <c r="DU45" s="532">
        <v>4.61</v>
      </c>
      <c r="DV45" s="532">
        <v>3.91</v>
      </c>
      <c r="DW45" s="533">
        <v>0.16</v>
      </c>
      <c r="DX45" s="162"/>
    </row>
    <row r="46" spans="1:128" ht="13.5" thickBot="1">
      <c r="A46" s="27"/>
      <c r="B46" s="47"/>
      <c r="C46" s="68"/>
      <c r="D46" s="68"/>
      <c r="F46" s="68"/>
      <c r="G46" s="68"/>
      <c r="H46" s="68"/>
      <c r="I46" s="68"/>
      <c r="J46" s="68"/>
      <c r="K46" s="68"/>
      <c r="L46" s="68"/>
      <c r="M46" s="68"/>
      <c r="N46" s="68"/>
      <c r="O46" s="229"/>
      <c r="P46" s="68"/>
      <c r="Q46" s="68"/>
      <c r="R46" s="68"/>
      <c r="S46" s="230" t="s">
        <v>36</v>
      </c>
      <c r="T46" s="68"/>
      <c r="U46" s="231"/>
      <c r="V46" s="232"/>
      <c r="W46" s="233"/>
      <c r="X46" s="234"/>
      <c r="Y46" s="68"/>
      <c r="Z46" s="68"/>
      <c r="AA46" s="5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244"/>
      <c r="DG46" s="96" t="s">
        <v>168</v>
      </c>
      <c r="DH46" s="531">
        <v>0</v>
      </c>
      <c r="DI46" s="532">
        <v>0</v>
      </c>
      <c r="DJ46" s="532">
        <v>0</v>
      </c>
      <c r="DK46" s="532">
        <v>0</v>
      </c>
      <c r="DL46" s="532">
        <v>0</v>
      </c>
      <c r="DM46" s="532">
        <v>0.09</v>
      </c>
      <c r="DN46" s="532">
        <v>0.06</v>
      </c>
      <c r="DO46" s="532">
        <v>0.35</v>
      </c>
      <c r="DP46" s="532">
        <v>0.69</v>
      </c>
      <c r="DQ46" s="532">
        <v>0</v>
      </c>
      <c r="DR46" s="532">
        <v>0</v>
      </c>
      <c r="DS46" s="532">
        <v>0.03</v>
      </c>
      <c r="DT46" s="532">
        <v>0.03</v>
      </c>
      <c r="DU46" s="532">
        <v>0.03</v>
      </c>
      <c r="DV46" s="532">
        <v>0.06</v>
      </c>
      <c r="DW46" s="533">
        <v>0</v>
      </c>
      <c r="DX46" s="162"/>
    </row>
    <row r="47" spans="2:128" ht="13.5" thickBot="1">
      <c r="B47" s="47"/>
      <c r="C47" s="488" t="s">
        <v>126</v>
      </c>
      <c r="D47" s="489"/>
      <c r="E47" s="490"/>
      <c r="F47" s="490"/>
      <c r="G47" s="491" t="s">
        <v>127</v>
      </c>
      <c r="H47" s="482" t="s">
        <v>205</v>
      </c>
      <c r="I47" s="608"/>
      <c r="J47" s="608"/>
      <c r="K47" s="608"/>
      <c r="L47" s="608"/>
      <c r="M47" s="608"/>
      <c r="N47" s="608"/>
      <c r="O47" s="53"/>
      <c r="P47" s="53"/>
      <c r="Q47" s="53"/>
      <c r="R47" s="53"/>
      <c r="S47" s="53"/>
      <c r="T47" s="492"/>
      <c r="U47" s="77"/>
      <c r="V47" s="637" t="s">
        <v>139</v>
      </c>
      <c r="W47" s="638"/>
      <c r="X47" s="261" t="s">
        <v>202</v>
      </c>
      <c r="Y47" s="53"/>
      <c r="Z47" s="53"/>
      <c r="AA47" s="258" t="s">
        <v>157</v>
      </c>
      <c r="AB47" s="271" t="s">
        <v>17</v>
      </c>
      <c r="AC47" s="334">
        <v>0</v>
      </c>
      <c r="AD47" s="53"/>
      <c r="AE47" s="53"/>
      <c r="AF47" s="53"/>
      <c r="AG47" s="53"/>
      <c r="AH47" s="53"/>
      <c r="AI47" s="54"/>
      <c r="AJ47" s="271" t="s">
        <v>17</v>
      </c>
      <c r="AK47" s="332">
        <v>0</v>
      </c>
      <c r="AL47" s="53"/>
      <c r="AM47" s="53"/>
      <c r="AN47" s="53"/>
      <c r="AO47" s="271" t="s">
        <v>17</v>
      </c>
      <c r="AP47" s="78">
        <v>0</v>
      </c>
      <c r="AQ47" s="21"/>
      <c r="AR47" s="21"/>
      <c r="AS47" s="21"/>
      <c r="AT47" s="62"/>
      <c r="AU47" s="219" t="s">
        <v>17</v>
      </c>
      <c r="AV47" s="273">
        <v>1.7</v>
      </c>
      <c r="AW47" s="244"/>
      <c r="DG47" s="96" t="s">
        <v>169</v>
      </c>
      <c r="DH47" s="531">
        <v>0</v>
      </c>
      <c r="DI47" s="532">
        <v>0</v>
      </c>
      <c r="DJ47" s="532">
        <v>0</v>
      </c>
      <c r="DK47" s="532">
        <v>0</v>
      </c>
      <c r="DL47" s="532">
        <v>0</v>
      </c>
      <c r="DM47" s="532">
        <v>0</v>
      </c>
      <c r="DN47" s="532">
        <v>0</v>
      </c>
      <c r="DO47" s="532">
        <v>0.06</v>
      </c>
      <c r="DP47" s="532">
        <v>0.35</v>
      </c>
      <c r="DQ47" s="532">
        <v>0</v>
      </c>
      <c r="DR47" s="532">
        <v>0</v>
      </c>
      <c r="DS47" s="532">
        <v>0</v>
      </c>
      <c r="DT47" s="532">
        <v>0</v>
      </c>
      <c r="DU47" s="532">
        <v>0</v>
      </c>
      <c r="DV47" s="532">
        <v>0</v>
      </c>
      <c r="DW47" s="533">
        <v>0</v>
      </c>
      <c r="DX47" s="162"/>
    </row>
    <row r="48" spans="2:128" ht="12.75">
      <c r="B48" s="47"/>
      <c r="C48" s="493"/>
      <c r="D48" s="155" t="s">
        <v>177</v>
      </c>
      <c r="E48" s="430">
        <f>COUNTIF(H8:H38,"&gt;=1")</f>
        <v>4</v>
      </c>
      <c r="F48" s="419" t="s">
        <v>132</v>
      </c>
      <c r="G48" s="420"/>
      <c r="H48" s="55"/>
      <c r="I48" s="55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87"/>
      <c r="U48" s="77"/>
      <c r="V48" s="81" t="s">
        <v>61</v>
      </c>
      <c r="W48" s="83" t="s">
        <v>154</v>
      </c>
      <c r="X48" s="262" t="s">
        <v>134</v>
      </c>
      <c r="Y48" s="21"/>
      <c r="Z48" s="21"/>
      <c r="AA48" s="259" t="s">
        <v>137</v>
      </c>
      <c r="AB48" s="150" t="s">
        <v>22</v>
      </c>
      <c r="AC48" s="335">
        <v>1</v>
      </c>
      <c r="AD48" s="21"/>
      <c r="AE48" s="21"/>
      <c r="AF48" s="21"/>
      <c r="AG48" s="21"/>
      <c r="AH48" s="21"/>
      <c r="AI48" s="21"/>
      <c r="AJ48" s="150" t="s">
        <v>22</v>
      </c>
      <c r="AK48" s="333">
        <v>0</v>
      </c>
      <c r="AL48" s="21"/>
      <c r="AM48" s="21"/>
      <c r="AN48" s="21"/>
      <c r="AO48" s="150" t="s">
        <v>22</v>
      </c>
      <c r="AP48" s="79">
        <v>0</v>
      </c>
      <c r="AQ48" s="21"/>
      <c r="AR48" s="21"/>
      <c r="AS48" s="21"/>
      <c r="AT48" s="62"/>
      <c r="AU48" s="221" t="s">
        <v>22</v>
      </c>
      <c r="AV48" s="274">
        <v>1.61</v>
      </c>
      <c r="AW48" s="244"/>
      <c r="DG48" s="96" t="s">
        <v>170</v>
      </c>
      <c r="DH48" s="531">
        <v>0</v>
      </c>
      <c r="DI48" s="532">
        <v>0</v>
      </c>
      <c r="DJ48" s="532">
        <v>0</v>
      </c>
      <c r="DK48" s="532">
        <v>0</v>
      </c>
      <c r="DL48" s="532">
        <v>0</v>
      </c>
      <c r="DM48" s="532">
        <v>0</v>
      </c>
      <c r="DN48" s="532">
        <v>0</v>
      </c>
      <c r="DO48" s="532">
        <v>0</v>
      </c>
      <c r="DP48" s="532">
        <v>0</v>
      </c>
      <c r="DQ48" s="532">
        <v>0</v>
      </c>
      <c r="DR48" s="532">
        <v>0</v>
      </c>
      <c r="DS48" s="532">
        <v>0</v>
      </c>
      <c r="DT48" s="532">
        <v>0</v>
      </c>
      <c r="DU48" s="532">
        <v>0</v>
      </c>
      <c r="DV48" s="532">
        <v>0</v>
      </c>
      <c r="DW48" s="533">
        <v>0</v>
      </c>
      <c r="DX48" s="162"/>
    </row>
    <row r="49" spans="2:128" ht="12.75">
      <c r="B49" s="47"/>
      <c r="C49" s="493"/>
      <c r="D49" s="155" t="s">
        <v>177</v>
      </c>
      <c r="E49" s="16">
        <f>(COUNTIF(H8:H38,"&lt;1")-COUNTIF(H8:H38,0))</f>
        <v>2</v>
      </c>
      <c r="F49" s="419" t="s">
        <v>133</v>
      </c>
      <c r="G49" s="420"/>
      <c r="H49" s="55"/>
      <c r="I49" s="55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87"/>
      <c r="U49" s="77"/>
      <c r="V49" s="82" t="s">
        <v>155</v>
      </c>
      <c r="W49" s="84" t="s">
        <v>156</v>
      </c>
      <c r="X49" s="263" t="s">
        <v>185</v>
      </c>
      <c r="Y49" s="21"/>
      <c r="Z49" s="21"/>
      <c r="AA49" s="259" t="s">
        <v>159</v>
      </c>
      <c r="AB49" s="150" t="s">
        <v>23</v>
      </c>
      <c r="AC49" s="335">
        <v>0</v>
      </c>
      <c r="AD49" s="21"/>
      <c r="AE49" s="21"/>
      <c r="AF49" s="21"/>
      <c r="AG49" s="21"/>
      <c r="AH49" s="21"/>
      <c r="AI49" s="21"/>
      <c r="AJ49" s="150" t="s">
        <v>23</v>
      </c>
      <c r="AK49" s="333">
        <v>0</v>
      </c>
      <c r="AL49" s="21"/>
      <c r="AM49" s="21"/>
      <c r="AN49" s="21"/>
      <c r="AO49" s="150" t="s">
        <v>23</v>
      </c>
      <c r="AP49" s="79">
        <v>0</v>
      </c>
      <c r="AQ49" s="21"/>
      <c r="AR49" s="21"/>
      <c r="AS49" s="21"/>
      <c r="AT49" s="62"/>
      <c r="AU49" s="221" t="s">
        <v>23</v>
      </c>
      <c r="AV49" s="274">
        <v>1.42</v>
      </c>
      <c r="AW49" s="244"/>
      <c r="DG49" s="96" t="s">
        <v>171</v>
      </c>
      <c r="DH49" s="531">
        <v>0</v>
      </c>
      <c r="DI49" s="532">
        <v>0</v>
      </c>
      <c r="DJ49" s="532">
        <v>0</v>
      </c>
      <c r="DK49" s="532">
        <v>0</v>
      </c>
      <c r="DL49" s="532">
        <v>0</v>
      </c>
      <c r="DM49" s="532">
        <v>0</v>
      </c>
      <c r="DN49" s="532">
        <v>0</v>
      </c>
      <c r="DO49" s="532">
        <v>0</v>
      </c>
      <c r="DP49" s="532">
        <v>0</v>
      </c>
      <c r="DQ49" s="532">
        <v>0</v>
      </c>
      <c r="DR49" s="532">
        <v>0</v>
      </c>
      <c r="DS49" s="532">
        <v>0</v>
      </c>
      <c r="DT49" s="532">
        <v>0</v>
      </c>
      <c r="DU49" s="532">
        <v>0</v>
      </c>
      <c r="DV49" s="532">
        <v>0</v>
      </c>
      <c r="DW49" s="533">
        <v>0</v>
      </c>
      <c r="DX49" s="162"/>
    </row>
    <row r="50" spans="2:128" ht="13.5" thickBot="1">
      <c r="B50" s="47"/>
      <c r="C50" s="493"/>
      <c r="D50" s="155" t="s">
        <v>177</v>
      </c>
      <c r="E50" s="16">
        <f>COUNTIF(C8:C38,"&lt;-15,1")</f>
        <v>0</v>
      </c>
      <c r="F50" s="59" t="s">
        <v>210</v>
      </c>
      <c r="G50" s="61"/>
      <c r="H50" s="21"/>
      <c r="I50" s="21"/>
      <c r="J50" s="21"/>
      <c r="K50" s="21"/>
      <c r="L50" s="56"/>
      <c r="M50" s="21"/>
      <c r="N50" s="21"/>
      <c r="O50" s="57"/>
      <c r="P50" s="58"/>
      <c r="Q50" s="21"/>
      <c r="R50" s="21"/>
      <c r="S50" s="21"/>
      <c r="T50" s="287"/>
      <c r="U50" s="77"/>
      <c r="V50" s="240"/>
      <c r="W50" s="241"/>
      <c r="X50" s="264" t="s">
        <v>201</v>
      </c>
      <c r="Y50" s="21"/>
      <c r="Z50" s="21"/>
      <c r="AA50" s="259" t="s">
        <v>149</v>
      </c>
      <c r="AB50" s="150" t="s">
        <v>24</v>
      </c>
      <c r="AC50" s="335">
        <v>0</v>
      </c>
      <c r="AD50" s="21"/>
      <c r="AE50" s="21"/>
      <c r="AF50" s="21"/>
      <c r="AG50" s="21"/>
      <c r="AH50" s="21"/>
      <c r="AI50" s="21"/>
      <c r="AJ50" s="150" t="s">
        <v>24</v>
      </c>
      <c r="AK50" s="333">
        <v>0</v>
      </c>
      <c r="AL50" s="21"/>
      <c r="AM50" s="21"/>
      <c r="AN50" s="21"/>
      <c r="AO50" s="150" t="s">
        <v>24</v>
      </c>
      <c r="AP50" s="79">
        <v>0</v>
      </c>
      <c r="AQ50" s="21"/>
      <c r="AR50" s="21"/>
      <c r="AS50" s="21"/>
      <c r="AT50" s="62"/>
      <c r="AU50" s="221" t="s">
        <v>24</v>
      </c>
      <c r="AV50" s="274">
        <v>2.37</v>
      </c>
      <c r="AW50" s="244"/>
      <c r="DG50" s="89"/>
      <c r="DH50" s="534">
        <v>2.02</v>
      </c>
      <c r="DI50" s="535">
        <v>1.42</v>
      </c>
      <c r="DJ50" s="535">
        <v>1.04</v>
      </c>
      <c r="DK50" s="535">
        <v>2.68</v>
      </c>
      <c r="DL50" s="535">
        <v>5.56</v>
      </c>
      <c r="DM50" s="535">
        <v>13.76</v>
      </c>
      <c r="DN50" s="535">
        <v>10.7</v>
      </c>
      <c r="DO50" s="535">
        <v>5.21</v>
      </c>
      <c r="DP50" s="535">
        <v>5.87</v>
      </c>
      <c r="DQ50" s="535">
        <v>3.85</v>
      </c>
      <c r="DR50" s="535">
        <v>5.46</v>
      </c>
      <c r="DS50" s="535">
        <v>4.83</v>
      </c>
      <c r="DT50" s="535">
        <v>8.08</v>
      </c>
      <c r="DU50" s="535">
        <v>9.94</v>
      </c>
      <c r="DV50" s="535">
        <v>8.65</v>
      </c>
      <c r="DW50" s="536">
        <v>2.08</v>
      </c>
      <c r="DX50" s="163"/>
    </row>
    <row r="51" spans="2:128" ht="13.5" thickBot="1">
      <c r="B51" s="47"/>
      <c r="C51" s="493"/>
      <c r="D51" s="155" t="s">
        <v>177</v>
      </c>
      <c r="E51" s="16">
        <f>COUNTIF(C8:C38,"&gt;25")</f>
        <v>0</v>
      </c>
      <c r="F51" s="59" t="s">
        <v>209</v>
      </c>
      <c r="G51" s="6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87"/>
      <c r="U51" s="77"/>
      <c r="V51" s="240"/>
      <c r="W51" s="241"/>
      <c r="X51" s="264" t="s">
        <v>199</v>
      </c>
      <c r="Y51" s="21"/>
      <c r="Z51" s="21"/>
      <c r="AA51" s="259" t="s">
        <v>180</v>
      </c>
      <c r="AB51" s="150" t="s">
        <v>18</v>
      </c>
      <c r="AC51" s="335">
        <v>0</v>
      </c>
      <c r="AD51" s="21"/>
      <c r="AE51" s="21"/>
      <c r="AF51" s="21"/>
      <c r="AG51" s="21"/>
      <c r="AH51" s="21"/>
      <c r="AI51" s="21"/>
      <c r="AJ51" s="150" t="s">
        <v>18</v>
      </c>
      <c r="AK51" s="333">
        <v>0</v>
      </c>
      <c r="AL51" s="21"/>
      <c r="AM51" s="21"/>
      <c r="AN51" s="21"/>
      <c r="AO51" s="150" t="s">
        <v>18</v>
      </c>
      <c r="AP51" s="79">
        <v>0</v>
      </c>
      <c r="AQ51" s="21"/>
      <c r="AR51" s="21"/>
      <c r="AS51" s="21"/>
      <c r="AT51" s="62"/>
      <c r="AU51" s="221" t="s">
        <v>18</v>
      </c>
      <c r="AV51" s="274">
        <v>3.97</v>
      </c>
      <c r="AW51" s="244"/>
      <c r="DH51" s="161"/>
      <c r="DI51" s="161"/>
      <c r="DJ51" s="161"/>
      <c r="DK51" s="161"/>
      <c r="DL51" s="161"/>
      <c r="DM51" s="161"/>
      <c r="DN51" s="161"/>
      <c r="DO51" s="161"/>
      <c r="DP51" s="161"/>
      <c r="DQ51" s="161"/>
      <c r="DR51" s="161"/>
      <c r="DS51" s="161"/>
      <c r="DT51" s="161"/>
      <c r="DU51" s="161"/>
      <c r="DV51" s="161"/>
      <c r="DW51" s="396"/>
      <c r="DX51" s="94"/>
    </row>
    <row r="52" spans="2:128" ht="13.5" thickBot="1">
      <c r="B52" s="47"/>
      <c r="C52" s="493"/>
      <c r="D52" s="155" t="s">
        <v>177</v>
      </c>
      <c r="E52" s="16">
        <f>COUNTIF(E8:E38,"&lt;20,1")</f>
        <v>0</v>
      </c>
      <c r="F52" s="59" t="s">
        <v>208</v>
      </c>
      <c r="G52" s="6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87"/>
      <c r="U52" s="77"/>
      <c r="V52" s="240"/>
      <c r="W52" s="241"/>
      <c r="X52" s="264" t="s">
        <v>135</v>
      </c>
      <c r="Y52" s="21"/>
      <c r="Z52" s="21"/>
      <c r="AA52" s="259" t="s">
        <v>140</v>
      </c>
      <c r="AB52" s="150" t="s">
        <v>25</v>
      </c>
      <c r="AC52" s="335">
        <v>2</v>
      </c>
      <c r="AD52" s="21"/>
      <c r="AE52" s="21"/>
      <c r="AF52" s="21"/>
      <c r="AG52" s="21"/>
      <c r="AH52" s="21"/>
      <c r="AI52" s="21"/>
      <c r="AJ52" s="150" t="s">
        <v>25</v>
      </c>
      <c r="AK52" s="333">
        <v>1</v>
      </c>
      <c r="AL52" s="21"/>
      <c r="AM52" s="21"/>
      <c r="AN52" s="21"/>
      <c r="AO52" s="150" t="s">
        <v>25</v>
      </c>
      <c r="AP52" s="79">
        <v>4</v>
      </c>
      <c r="AQ52" s="21"/>
      <c r="AR52" s="21"/>
      <c r="AS52" s="21"/>
      <c r="AT52" s="62"/>
      <c r="AU52" s="221" t="s">
        <v>25</v>
      </c>
      <c r="AV52" s="274">
        <v>11.46</v>
      </c>
      <c r="AW52" s="244"/>
      <c r="DG52" s="157" t="s">
        <v>174</v>
      </c>
      <c r="DH52" s="395"/>
      <c r="DI52" s="395"/>
      <c r="DJ52" s="395"/>
      <c r="DK52" s="395"/>
      <c r="DL52" s="395"/>
      <c r="DM52" s="395"/>
      <c r="DN52" s="395"/>
      <c r="DO52" s="395"/>
      <c r="DP52" s="395"/>
      <c r="DQ52" s="395"/>
      <c r="DR52" s="395"/>
      <c r="DS52" s="395"/>
      <c r="DT52" s="395"/>
      <c r="DU52" s="395"/>
      <c r="DV52" s="395"/>
      <c r="DW52" s="94"/>
      <c r="DX52" s="95"/>
    </row>
    <row r="53" spans="2:128" ht="13.5" thickBot="1">
      <c r="B53" s="47"/>
      <c r="C53" s="493"/>
      <c r="D53" s="155" t="s">
        <v>177</v>
      </c>
      <c r="E53" s="16">
        <f>COUNTIF(E8:E38,"&gt;35")</f>
        <v>8</v>
      </c>
      <c r="F53" s="59" t="s">
        <v>207</v>
      </c>
      <c r="G53" s="6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87"/>
      <c r="U53" s="77"/>
      <c r="V53" s="240"/>
      <c r="W53" s="241"/>
      <c r="X53" s="264" t="s">
        <v>136</v>
      </c>
      <c r="Y53" s="21"/>
      <c r="Z53" s="21"/>
      <c r="AA53" s="259" t="s">
        <v>141</v>
      </c>
      <c r="AB53" s="150" t="s">
        <v>21</v>
      </c>
      <c r="AC53" s="335">
        <v>1</v>
      </c>
      <c r="AD53" s="21"/>
      <c r="AE53" s="21"/>
      <c r="AF53" s="21"/>
      <c r="AG53" s="21"/>
      <c r="AH53" s="21"/>
      <c r="AI53" s="21"/>
      <c r="AJ53" s="150" t="s">
        <v>21</v>
      </c>
      <c r="AK53" s="333">
        <v>3</v>
      </c>
      <c r="AL53" s="21"/>
      <c r="AM53" s="21"/>
      <c r="AN53" s="21"/>
      <c r="AO53" s="150" t="s">
        <v>21</v>
      </c>
      <c r="AP53" s="79">
        <v>2</v>
      </c>
      <c r="AQ53" s="21"/>
      <c r="AR53" s="21"/>
      <c r="AS53" s="21"/>
      <c r="AT53" s="62"/>
      <c r="AU53" s="221" t="s">
        <v>21</v>
      </c>
      <c r="AV53" s="274">
        <v>10.71</v>
      </c>
      <c r="AW53" s="244"/>
      <c r="DG53" s="46"/>
      <c r="DH53" s="370" t="s">
        <v>17</v>
      </c>
      <c r="DI53" s="371" t="s">
        <v>22</v>
      </c>
      <c r="DJ53" s="371" t="s">
        <v>23</v>
      </c>
      <c r="DK53" s="371" t="s">
        <v>24</v>
      </c>
      <c r="DL53" s="371" t="s">
        <v>18</v>
      </c>
      <c r="DM53" s="371" t="s">
        <v>25</v>
      </c>
      <c r="DN53" s="371" t="s">
        <v>21</v>
      </c>
      <c r="DO53" s="371" t="s">
        <v>26</v>
      </c>
      <c r="DP53" s="371" t="s">
        <v>12</v>
      </c>
      <c r="DQ53" s="371" t="s">
        <v>215</v>
      </c>
      <c r="DR53" s="371" t="s">
        <v>213</v>
      </c>
      <c r="DS53" s="371" t="s">
        <v>216</v>
      </c>
      <c r="DT53" s="371" t="s">
        <v>214</v>
      </c>
      <c r="DU53" s="371" t="s">
        <v>217</v>
      </c>
      <c r="DV53" s="371" t="s">
        <v>218</v>
      </c>
      <c r="DW53" s="464" t="s">
        <v>219</v>
      </c>
      <c r="DX53" s="379" t="s">
        <v>160</v>
      </c>
    </row>
    <row r="54" spans="2:128" ht="13.5" thickBot="1">
      <c r="B54" s="47"/>
      <c r="C54" s="494"/>
      <c r="D54" s="155" t="s">
        <v>177</v>
      </c>
      <c r="E54" s="16">
        <f>COUNTIF(Q8:Q38,"&gt;9,9")</f>
        <v>2</v>
      </c>
      <c r="F54" s="59" t="s">
        <v>198</v>
      </c>
      <c r="G54" s="61"/>
      <c r="H54" s="21"/>
      <c r="I54" s="21"/>
      <c r="J54" s="394"/>
      <c r="K54" s="394"/>
      <c r="L54" s="595"/>
      <c r="M54" s="595"/>
      <c r="N54" s="595"/>
      <c r="O54" s="595"/>
      <c r="P54" s="595"/>
      <c r="Q54" s="595"/>
      <c r="R54" s="595"/>
      <c r="S54" s="595"/>
      <c r="T54" s="596"/>
      <c r="U54" s="77"/>
      <c r="V54" s="240"/>
      <c r="W54" s="241"/>
      <c r="X54" s="264" t="s">
        <v>181</v>
      </c>
      <c r="Y54" s="21"/>
      <c r="Z54" s="21"/>
      <c r="AA54" s="259" t="s">
        <v>179</v>
      </c>
      <c r="AB54" s="150" t="s">
        <v>26</v>
      </c>
      <c r="AC54" s="335">
        <v>0</v>
      </c>
      <c r="AD54" s="21"/>
      <c r="AE54" s="21"/>
      <c r="AF54" s="21"/>
      <c r="AG54" s="21"/>
      <c r="AH54" s="21"/>
      <c r="AI54" s="21"/>
      <c r="AJ54" s="150" t="s">
        <v>26</v>
      </c>
      <c r="AK54" s="333">
        <v>0</v>
      </c>
      <c r="AL54" s="21"/>
      <c r="AM54" s="21"/>
      <c r="AN54" s="21"/>
      <c r="AO54" s="150" t="s">
        <v>26</v>
      </c>
      <c r="AP54" s="79">
        <v>0</v>
      </c>
      <c r="AQ54" s="21"/>
      <c r="AR54" s="21"/>
      <c r="AS54" s="21"/>
      <c r="AT54" s="62"/>
      <c r="AU54" s="221" t="s">
        <v>26</v>
      </c>
      <c r="AV54" s="274">
        <v>4.39</v>
      </c>
      <c r="AW54" s="244"/>
      <c r="DG54" s="46"/>
      <c r="DH54" s="554"/>
      <c r="DI54" s="371"/>
      <c r="DJ54" s="371"/>
      <c r="DK54" s="371"/>
      <c r="DL54" s="371"/>
      <c r="DM54" s="371"/>
      <c r="DN54" s="371"/>
      <c r="DO54" s="371"/>
      <c r="DP54" s="371"/>
      <c r="DQ54" s="371"/>
      <c r="DR54" s="371"/>
      <c r="DS54" s="371"/>
      <c r="DT54" s="371"/>
      <c r="DU54" s="371"/>
      <c r="DV54" s="371"/>
      <c r="DW54" s="508"/>
      <c r="DX54" s="408">
        <v>7.64</v>
      </c>
    </row>
    <row r="55" spans="2:128" ht="12.75">
      <c r="B55" s="47"/>
      <c r="C55" s="494"/>
      <c r="D55" s="155" t="s">
        <v>177</v>
      </c>
      <c r="E55" s="16">
        <f>COUNTIF(C8:C38,"&lt;1,1")</f>
        <v>0</v>
      </c>
      <c r="F55" s="59" t="s">
        <v>192</v>
      </c>
      <c r="G55" s="61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495"/>
      <c r="U55" s="75"/>
      <c r="V55" s="240"/>
      <c r="W55" s="241"/>
      <c r="X55" s="264" t="s">
        <v>203</v>
      </c>
      <c r="Y55" s="21"/>
      <c r="Z55" s="21"/>
      <c r="AA55" s="259" t="s">
        <v>146</v>
      </c>
      <c r="AB55" s="150" t="s">
        <v>12</v>
      </c>
      <c r="AC55" s="335">
        <v>0</v>
      </c>
      <c r="AD55" s="21"/>
      <c r="AE55" s="21"/>
      <c r="AF55" s="21"/>
      <c r="AG55" s="21"/>
      <c r="AH55" s="21"/>
      <c r="AI55" s="21"/>
      <c r="AJ55" s="150" t="s">
        <v>12</v>
      </c>
      <c r="AK55" s="333">
        <v>0</v>
      </c>
      <c r="AL55" s="21"/>
      <c r="AM55" s="21"/>
      <c r="AN55" s="21"/>
      <c r="AO55" s="150" t="s">
        <v>12</v>
      </c>
      <c r="AP55" s="79">
        <v>0</v>
      </c>
      <c r="AQ55" s="21"/>
      <c r="AR55" s="21"/>
      <c r="AS55" s="21"/>
      <c r="AT55" s="62"/>
      <c r="AU55" s="221" t="s">
        <v>12</v>
      </c>
      <c r="AV55" s="274">
        <v>4.87</v>
      </c>
      <c r="AW55" s="244"/>
      <c r="DG55" s="96" t="s">
        <v>166</v>
      </c>
      <c r="DH55" s="528">
        <v>1.67</v>
      </c>
      <c r="DI55" s="529">
        <v>1.59</v>
      </c>
      <c r="DJ55" s="529">
        <v>1.36</v>
      </c>
      <c r="DK55" s="529">
        <v>2.05</v>
      </c>
      <c r="DL55" s="529">
        <v>3.71</v>
      </c>
      <c r="DM55" s="529">
        <v>11.03</v>
      </c>
      <c r="DN55" s="529">
        <v>10.54</v>
      </c>
      <c r="DO55" s="529">
        <v>4.13</v>
      </c>
      <c r="DP55" s="529">
        <v>4.2</v>
      </c>
      <c r="DQ55" s="529">
        <v>2.77</v>
      </c>
      <c r="DR55" s="529">
        <v>4.57</v>
      </c>
      <c r="DS55" s="529">
        <v>5.04</v>
      </c>
      <c r="DT55" s="529">
        <v>6.66</v>
      </c>
      <c r="DU55" s="529">
        <v>6.56</v>
      </c>
      <c r="DV55" s="529">
        <v>4.2</v>
      </c>
      <c r="DW55" s="530">
        <v>1.89</v>
      </c>
      <c r="DX55" s="160"/>
    </row>
    <row r="56" spans="2:128" ht="12.75">
      <c r="B56" s="47"/>
      <c r="C56" s="494"/>
      <c r="D56" s="597"/>
      <c r="E56" s="598"/>
      <c r="F56" s="598"/>
      <c r="G56" s="598"/>
      <c r="H56" s="598"/>
      <c r="I56" s="598"/>
      <c r="J56" s="598"/>
      <c r="K56" s="598"/>
      <c r="L56" s="598"/>
      <c r="M56" s="598"/>
      <c r="N56" s="598"/>
      <c r="O56" s="598"/>
      <c r="P56" s="598"/>
      <c r="Q56" s="598"/>
      <c r="R56" s="598"/>
      <c r="S56" s="598"/>
      <c r="T56" s="599"/>
      <c r="U56" s="27"/>
      <c r="V56" s="240"/>
      <c r="W56" s="241"/>
      <c r="X56" s="264" t="s">
        <v>182</v>
      </c>
      <c r="Y56" s="21"/>
      <c r="Z56" s="21"/>
      <c r="AA56" s="259" t="s">
        <v>147</v>
      </c>
      <c r="AB56" s="150" t="s">
        <v>215</v>
      </c>
      <c r="AC56" s="335">
        <v>1</v>
      </c>
      <c r="AD56" s="21"/>
      <c r="AE56" s="21"/>
      <c r="AF56" s="21"/>
      <c r="AG56" s="21"/>
      <c r="AH56" s="21"/>
      <c r="AI56" s="21"/>
      <c r="AJ56" s="150" t="s">
        <v>215</v>
      </c>
      <c r="AK56" s="333">
        <v>0</v>
      </c>
      <c r="AL56" s="21"/>
      <c r="AM56" s="21"/>
      <c r="AN56" s="21"/>
      <c r="AO56" s="150" t="s">
        <v>215</v>
      </c>
      <c r="AP56" s="79">
        <v>0</v>
      </c>
      <c r="AQ56" s="21"/>
      <c r="AR56" s="21"/>
      <c r="AS56" s="21"/>
      <c r="AT56" s="62"/>
      <c r="AU56" s="150" t="s">
        <v>215</v>
      </c>
      <c r="AV56" s="274">
        <v>4.13</v>
      </c>
      <c r="AW56" s="244"/>
      <c r="DG56" s="96" t="s">
        <v>167</v>
      </c>
      <c r="DH56" s="531">
        <v>0.03</v>
      </c>
      <c r="DI56" s="532">
        <v>0.02</v>
      </c>
      <c r="DJ56" s="532">
        <v>0.07</v>
      </c>
      <c r="DK56" s="532">
        <v>0.28</v>
      </c>
      <c r="DL56" s="532">
        <v>0.26</v>
      </c>
      <c r="DM56" s="532">
        <v>0.39</v>
      </c>
      <c r="DN56" s="532">
        <v>0.16</v>
      </c>
      <c r="DO56" s="532">
        <v>0.11</v>
      </c>
      <c r="DP56" s="532">
        <v>0.3</v>
      </c>
      <c r="DQ56" s="532">
        <v>1.31</v>
      </c>
      <c r="DR56" s="532">
        <v>2.08</v>
      </c>
      <c r="DS56" s="532">
        <v>3.16</v>
      </c>
      <c r="DT56" s="532">
        <v>3.09</v>
      </c>
      <c r="DU56" s="532">
        <v>5.06</v>
      </c>
      <c r="DV56" s="532">
        <v>2.86</v>
      </c>
      <c r="DW56" s="533">
        <v>0.18</v>
      </c>
      <c r="DX56" s="160"/>
    </row>
    <row r="57" spans="2:128" ht="12.75">
      <c r="B57" s="47"/>
      <c r="C57" s="494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495"/>
      <c r="U57" s="75"/>
      <c r="V57" s="240"/>
      <c r="W57" s="241"/>
      <c r="X57" s="264" t="s">
        <v>175</v>
      </c>
      <c r="Y57" s="21"/>
      <c r="Z57" s="21"/>
      <c r="AA57" s="259" t="s">
        <v>176</v>
      </c>
      <c r="AB57" s="150" t="s">
        <v>213</v>
      </c>
      <c r="AC57" s="335">
        <v>1</v>
      </c>
      <c r="AD57" s="21"/>
      <c r="AE57" s="21"/>
      <c r="AF57" s="21"/>
      <c r="AG57" s="21"/>
      <c r="AH57" s="21"/>
      <c r="AI57" s="21"/>
      <c r="AJ57" s="150" t="s">
        <v>213</v>
      </c>
      <c r="AK57" s="333">
        <v>0</v>
      </c>
      <c r="AL57" s="21"/>
      <c r="AM57" s="21"/>
      <c r="AN57" s="21"/>
      <c r="AO57" s="150" t="s">
        <v>213</v>
      </c>
      <c r="AP57" s="79">
        <v>0</v>
      </c>
      <c r="AQ57" s="21"/>
      <c r="AR57" s="21"/>
      <c r="AS57" s="21"/>
      <c r="AT57" s="62"/>
      <c r="AU57" s="150" t="s">
        <v>213</v>
      </c>
      <c r="AV57" s="274">
        <v>6.78</v>
      </c>
      <c r="AW57" s="244"/>
      <c r="DG57" s="96" t="s">
        <v>168</v>
      </c>
      <c r="DH57" s="531">
        <v>0</v>
      </c>
      <c r="DI57" s="532">
        <v>0</v>
      </c>
      <c r="DJ57" s="532">
        <v>0</v>
      </c>
      <c r="DK57" s="532">
        <v>0.04</v>
      </c>
      <c r="DL57" s="532">
        <v>0</v>
      </c>
      <c r="DM57" s="532">
        <v>0.03</v>
      </c>
      <c r="DN57" s="532">
        <v>0.02</v>
      </c>
      <c r="DO57" s="532">
        <v>0.12</v>
      </c>
      <c r="DP57" s="532">
        <v>0.25</v>
      </c>
      <c r="DQ57" s="532">
        <v>0.06</v>
      </c>
      <c r="DR57" s="532">
        <v>0.12</v>
      </c>
      <c r="DS57" s="532">
        <v>0.16</v>
      </c>
      <c r="DT57" s="532">
        <v>0.01</v>
      </c>
      <c r="DU57" s="532">
        <v>0.02</v>
      </c>
      <c r="DV57" s="532">
        <v>0.03</v>
      </c>
      <c r="DW57" s="533">
        <v>0</v>
      </c>
      <c r="DX57" s="160"/>
    </row>
    <row r="58" spans="2:128" ht="12.75">
      <c r="B58" s="47"/>
      <c r="C58" s="493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87"/>
      <c r="U58" s="75"/>
      <c r="V58" s="240"/>
      <c r="W58" s="241"/>
      <c r="X58" s="264" t="s">
        <v>138</v>
      </c>
      <c r="Y58" s="21"/>
      <c r="Z58" s="21"/>
      <c r="AA58" s="259" t="s">
        <v>123</v>
      </c>
      <c r="AB58" s="150" t="s">
        <v>216</v>
      </c>
      <c r="AC58" s="335">
        <v>2</v>
      </c>
      <c r="AD58" s="21"/>
      <c r="AE58" s="21"/>
      <c r="AF58" s="21"/>
      <c r="AG58" s="21"/>
      <c r="AH58" s="21"/>
      <c r="AI58" s="21"/>
      <c r="AJ58" s="150" t="s">
        <v>216</v>
      </c>
      <c r="AK58" s="333">
        <v>1</v>
      </c>
      <c r="AL58" s="21"/>
      <c r="AM58" s="21"/>
      <c r="AN58" s="21"/>
      <c r="AO58" s="150" t="s">
        <v>216</v>
      </c>
      <c r="AP58" s="79">
        <v>0</v>
      </c>
      <c r="AQ58" s="21"/>
      <c r="AR58" s="21"/>
      <c r="AS58" s="21"/>
      <c r="AT58" s="62"/>
      <c r="AU58" s="150" t="s">
        <v>216</v>
      </c>
      <c r="AV58" s="274">
        <v>8.36</v>
      </c>
      <c r="AW58" s="244"/>
      <c r="DG58" s="96" t="s">
        <v>169</v>
      </c>
      <c r="DH58" s="531">
        <v>0</v>
      </c>
      <c r="DI58" s="532">
        <v>0</v>
      </c>
      <c r="DJ58" s="532">
        <v>0</v>
      </c>
      <c r="DK58" s="532">
        <v>0</v>
      </c>
      <c r="DL58" s="532">
        <v>0</v>
      </c>
      <c r="DM58" s="532">
        <v>0</v>
      </c>
      <c r="DN58" s="532">
        <v>0</v>
      </c>
      <c r="DO58" s="532">
        <v>0.02</v>
      </c>
      <c r="DP58" s="532">
        <v>0.12</v>
      </c>
      <c r="DQ58" s="532">
        <v>0</v>
      </c>
      <c r="DR58" s="532">
        <v>0</v>
      </c>
      <c r="DS58" s="532">
        <v>0</v>
      </c>
      <c r="DT58" s="532">
        <v>0</v>
      </c>
      <c r="DU58" s="532">
        <v>0</v>
      </c>
      <c r="DV58" s="532">
        <v>0</v>
      </c>
      <c r="DW58" s="533">
        <v>0</v>
      </c>
      <c r="DX58" s="160"/>
    </row>
    <row r="59" spans="2:128" ht="12.75">
      <c r="B59" s="47"/>
      <c r="C59" s="493"/>
      <c r="D59" s="21"/>
      <c r="E59" s="382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87"/>
      <c r="U59" s="75"/>
      <c r="V59" s="240"/>
      <c r="W59" s="241"/>
      <c r="X59" s="264" t="s">
        <v>144</v>
      </c>
      <c r="Y59" s="21"/>
      <c r="Z59" s="21"/>
      <c r="AA59" s="259" t="s">
        <v>145</v>
      </c>
      <c r="AB59" s="150" t="s">
        <v>214</v>
      </c>
      <c r="AC59" s="335">
        <v>0</v>
      </c>
      <c r="AD59" s="21"/>
      <c r="AE59" s="21"/>
      <c r="AF59" s="21"/>
      <c r="AG59" s="21"/>
      <c r="AH59" s="21"/>
      <c r="AI59" s="21"/>
      <c r="AJ59" s="150" t="s">
        <v>214</v>
      </c>
      <c r="AK59" s="333">
        <v>0</v>
      </c>
      <c r="AL59" s="21"/>
      <c r="AM59" s="21"/>
      <c r="AN59" s="21"/>
      <c r="AO59" s="150" t="s">
        <v>214</v>
      </c>
      <c r="AP59" s="79">
        <v>1</v>
      </c>
      <c r="AQ59" s="21"/>
      <c r="AR59" s="21"/>
      <c r="AS59" s="21"/>
      <c r="AT59" s="62"/>
      <c r="AU59" s="150" t="s">
        <v>214</v>
      </c>
      <c r="AV59" s="274">
        <v>9.77</v>
      </c>
      <c r="AW59" s="244"/>
      <c r="DG59" s="96" t="s">
        <v>170</v>
      </c>
      <c r="DH59" s="531">
        <v>0</v>
      </c>
      <c r="DI59" s="532">
        <v>0</v>
      </c>
      <c r="DJ59" s="532">
        <v>0</v>
      </c>
      <c r="DK59" s="532">
        <v>0</v>
      </c>
      <c r="DL59" s="532">
        <v>0</v>
      </c>
      <c r="DM59" s="532">
        <v>0</v>
      </c>
      <c r="DN59" s="532">
        <v>0</v>
      </c>
      <c r="DO59" s="532">
        <v>0</v>
      </c>
      <c r="DP59" s="532">
        <v>0</v>
      </c>
      <c r="DQ59" s="532">
        <v>0</v>
      </c>
      <c r="DR59" s="532">
        <v>0</v>
      </c>
      <c r="DS59" s="532">
        <v>0</v>
      </c>
      <c r="DT59" s="532">
        <v>0</v>
      </c>
      <c r="DU59" s="532">
        <v>0</v>
      </c>
      <c r="DV59" s="532">
        <v>0</v>
      </c>
      <c r="DW59" s="533">
        <v>0</v>
      </c>
      <c r="DX59" s="160"/>
    </row>
    <row r="60" spans="2:128" ht="12.75">
      <c r="B60" s="47"/>
      <c r="C60" s="493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87"/>
      <c r="U60" s="75"/>
      <c r="V60" s="240"/>
      <c r="W60" s="241"/>
      <c r="X60" s="264" t="s">
        <v>200</v>
      </c>
      <c r="Y60" s="21"/>
      <c r="Z60" s="21"/>
      <c r="AA60" s="259" t="s">
        <v>158</v>
      </c>
      <c r="AB60" s="150" t="s">
        <v>217</v>
      </c>
      <c r="AC60" s="335">
        <v>2</v>
      </c>
      <c r="AD60" s="21"/>
      <c r="AE60" s="21"/>
      <c r="AF60" s="21"/>
      <c r="AG60" s="21"/>
      <c r="AH60" s="21"/>
      <c r="AI60" s="21"/>
      <c r="AJ60" s="150" t="s">
        <v>217</v>
      </c>
      <c r="AK60" s="333">
        <v>4</v>
      </c>
      <c r="AL60" s="21"/>
      <c r="AM60" s="21"/>
      <c r="AN60" s="21"/>
      <c r="AO60" s="150" t="s">
        <v>217</v>
      </c>
      <c r="AP60" s="79">
        <v>2</v>
      </c>
      <c r="AQ60" s="21"/>
      <c r="AR60" s="21"/>
      <c r="AS60" s="21"/>
      <c r="AT60" s="62"/>
      <c r="AU60" s="150" t="s">
        <v>217</v>
      </c>
      <c r="AV60" s="274">
        <v>11.65</v>
      </c>
      <c r="AW60" s="244"/>
      <c r="DG60" s="96" t="s">
        <v>171</v>
      </c>
      <c r="DH60" s="531">
        <v>0</v>
      </c>
      <c r="DI60" s="532">
        <v>0</v>
      </c>
      <c r="DJ60" s="532">
        <v>0</v>
      </c>
      <c r="DK60" s="532">
        <v>0</v>
      </c>
      <c r="DL60" s="532">
        <v>0</v>
      </c>
      <c r="DM60" s="532">
        <v>0</v>
      </c>
      <c r="DN60" s="532">
        <v>0</v>
      </c>
      <c r="DO60" s="532">
        <v>0</v>
      </c>
      <c r="DP60" s="532">
        <v>0</v>
      </c>
      <c r="DQ60" s="532">
        <v>0</v>
      </c>
      <c r="DR60" s="532">
        <v>0</v>
      </c>
      <c r="DS60" s="532">
        <v>0</v>
      </c>
      <c r="DT60" s="532">
        <v>0</v>
      </c>
      <c r="DU60" s="532">
        <v>0</v>
      </c>
      <c r="DV60" s="532">
        <v>0</v>
      </c>
      <c r="DW60" s="533">
        <v>0</v>
      </c>
      <c r="DX60" s="160"/>
    </row>
    <row r="61" spans="2:128" ht="13.5" thickBot="1">
      <c r="B61" s="47"/>
      <c r="C61" s="493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87"/>
      <c r="U61" s="75"/>
      <c r="V61" s="240"/>
      <c r="W61" s="241"/>
      <c r="X61" s="264" t="s">
        <v>142</v>
      </c>
      <c r="Y61" s="21"/>
      <c r="Z61" s="21"/>
      <c r="AA61" s="259" t="s">
        <v>143</v>
      </c>
      <c r="AB61" s="150" t="s">
        <v>218</v>
      </c>
      <c r="AC61" s="335">
        <v>0</v>
      </c>
      <c r="AD61" s="21"/>
      <c r="AE61" s="21"/>
      <c r="AF61" s="21"/>
      <c r="AG61" s="21"/>
      <c r="AH61" s="21"/>
      <c r="AI61" s="21"/>
      <c r="AJ61" s="150" t="s">
        <v>218</v>
      </c>
      <c r="AK61" s="333">
        <v>1</v>
      </c>
      <c r="AL61" s="21"/>
      <c r="AM61" s="21"/>
      <c r="AN61" s="21"/>
      <c r="AO61" s="150" t="s">
        <v>218</v>
      </c>
      <c r="AP61" s="79">
        <v>2</v>
      </c>
      <c r="AQ61" s="21"/>
      <c r="AR61" s="21"/>
      <c r="AS61" s="21"/>
      <c r="AT61" s="62"/>
      <c r="AU61" s="150" t="s">
        <v>218</v>
      </c>
      <c r="AV61" s="274">
        <v>7.09</v>
      </c>
      <c r="AW61" s="244"/>
      <c r="DG61" s="89"/>
      <c r="DH61" s="534">
        <v>1.7</v>
      </c>
      <c r="DI61" s="535">
        <v>1.61</v>
      </c>
      <c r="DJ61" s="535">
        <v>1.42</v>
      </c>
      <c r="DK61" s="535">
        <v>2.37</v>
      </c>
      <c r="DL61" s="535">
        <v>3.97</v>
      </c>
      <c r="DM61" s="535">
        <v>11.46</v>
      </c>
      <c r="DN61" s="535">
        <v>10.72</v>
      </c>
      <c r="DO61" s="535">
        <v>4.39</v>
      </c>
      <c r="DP61" s="535">
        <v>4.87</v>
      </c>
      <c r="DQ61" s="535">
        <v>4.13</v>
      </c>
      <c r="DR61" s="535">
        <v>6.78</v>
      </c>
      <c r="DS61" s="535">
        <v>8.36</v>
      </c>
      <c r="DT61" s="535">
        <v>9.77</v>
      </c>
      <c r="DU61" s="535">
        <v>11.65</v>
      </c>
      <c r="DV61" s="535">
        <v>7.09</v>
      </c>
      <c r="DW61" s="536">
        <v>2.07</v>
      </c>
      <c r="DX61" s="397"/>
    </row>
    <row r="62" spans="2:49" ht="13.5" thickBot="1">
      <c r="B62" s="47"/>
      <c r="C62" s="493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87"/>
      <c r="U62" s="75"/>
      <c r="V62" s="240"/>
      <c r="W62" s="241"/>
      <c r="X62" s="264" t="s">
        <v>183</v>
      </c>
      <c r="Y62" s="21"/>
      <c r="Z62" s="21"/>
      <c r="AA62" s="259" t="s">
        <v>148</v>
      </c>
      <c r="AB62" s="272" t="s">
        <v>219</v>
      </c>
      <c r="AC62" s="335">
        <v>0</v>
      </c>
      <c r="AD62" s="21"/>
      <c r="AE62" s="21"/>
      <c r="AF62" s="21"/>
      <c r="AG62" s="21"/>
      <c r="AH62" s="21"/>
      <c r="AI62" s="21"/>
      <c r="AJ62" s="272" t="s">
        <v>219</v>
      </c>
      <c r="AK62" s="333">
        <v>0</v>
      </c>
      <c r="AL62" s="21"/>
      <c r="AM62" s="21"/>
      <c r="AN62" s="21"/>
      <c r="AO62" s="272" t="s">
        <v>219</v>
      </c>
      <c r="AP62" s="79">
        <v>0</v>
      </c>
      <c r="AQ62" s="21"/>
      <c r="AR62" s="21"/>
      <c r="AS62" s="21"/>
      <c r="AT62" s="62"/>
      <c r="AU62" s="272" t="s">
        <v>219</v>
      </c>
      <c r="AV62" s="345">
        <v>2.07</v>
      </c>
      <c r="AW62" s="244"/>
    </row>
    <row r="63" spans="2:128" ht="13.5" thickBot="1">
      <c r="B63" s="47"/>
      <c r="C63" s="496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497"/>
      <c r="U63" s="76"/>
      <c r="V63" s="242"/>
      <c r="W63" s="243"/>
      <c r="X63" s="265" t="s">
        <v>184</v>
      </c>
      <c r="Y63" s="60"/>
      <c r="Z63" s="60"/>
      <c r="AA63" s="260" t="s">
        <v>150</v>
      </c>
      <c r="AB63" s="643" t="s">
        <v>119</v>
      </c>
      <c r="AC63" s="644"/>
      <c r="AD63" s="80"/>
      <c r="AE63" s="80"/>
      <c r="AF63" s="80"/>
      <c r="AG63" s="80"/>
      <c r="AH63" s="80"/>
      <c r="AI63" s="80"/>
      <c r="AJ63" s="643" t="s">
        <v>120</v>
      </c>
      <c r="AK63" s="644"/>
      <c r="AL63" s="80"/>
      <c r="AM63" s="80"/>
      <c r="AN63" s="80"/>
      <c r="AO63" s="643" t="s">
        <v>121</v>
      </c>
      <c r="AP63" s="644"/>
      <c r="AQ63" s="60"/>
      <c r="AR63" s="60"/>
      <c r="AS63" s="60"/>
      <c r="AT63" s="63"/>
      <c r="AU63" s="346" t="s">
        <v>160</v>
      </c>
      <c r="AV63" s="463">
        <v>7.65</v>
      </c>
      <c r="AW63" s="244"/>
      <c r="DG63" s="24"/>
      <c r="DH63" s="164"/>
      <c r="DI63" s="164"/>
      <c r="DJ63" s="164"/>
      <c r="DK63" s="164"/>
      <c r="DL63" s="164"/>
      <c r="DM63" s="164"/>
      <c r="DN63" s="164"/>
      <c r="DO63" s="164"/>
      <c r="DP63" s="164"/>
      <c r="DQ63" s="164"/>
      <c r="DR63" s="164"/>
      <c r="DS63" s="164"/>
      <c r="DT63" s="164"/>
      <c r="DU63" s="164"/>
      <c r="DV63" s="164"/>
      <c r="DW63" s="164"/>
      <c r="DX63" s="27"/>
    </row>
    <row r="64" spans="2:128" ht="13.5" thickBot="1">
      <c r="B64" s="22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246"/>
      <c r="AC64" s="247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246"/>
      <c r="AP64" s="246"/>
      <c r="AQ64" s="68"/>
      <c r="AR64" s="68"/>
      <c r="AS64" s="68"/>
      <c r="AT64" s="68"/>
      <c r="AU64" s="68"/>
      <c r="AV64" s="656">
        <v>1</v>
      </c>
      <c r="AW64" s="245"/>
      <c r="DG64" s="24"/>
      <c r="DH64" s="165"/>
      <c r="DI64" s="165"/>
      <c r="DJ64" s="165"/>
      <c r="DK64" s="165"/>
      <c r="DL64" s="165"/>
      <c r="DM64" s="165"/>
      <c r="DN64" s="165"/>
      <c r="DO64" s="165"/>
      <c r="DP64" s="165"/>
      <c r="DQ64" s="165"/>
      <c r="DR64" s="165"/>
      <c r="DS64" s="165"/>
      <c r="DT64" s="165"/>
      <c r="DU64" s="165"/>
      <c r="DV64" s="165"/>
      <c r="DW64" s="165"/>
      <c r="DX64" s="27"/>
    </row>
    <row r="65" spans="29:128" ht="12.75">
      <c r="AC65" s="65">
        <f>SUM(AC47:AC62)</f>
        <v>10</v>
      </c>
      <c r="AK65" s="64">
        <f>SUM(AK47:AK62)</f>
        <v>10</v>
      </c>
      <c r="AP65" s="64">
        <f>SUM(AP47:AP62)</f>
        <v>11</v>
      </c>
      <c r="DG65" s="165"/>
      <c r="DH65" s="165"/>
      <c r="DI65" s="165"/>
      <c r="DJ65" s="165"/>
      <c r="DK65" s="165"/>
      <c r="DL65" s="165"/>
      <c r="DM65" s="165"/>
      <c r="DN65" s="165"/>
      <c r="DO65" s="165"/>
      <c r="DP65" s="165"/>
      <c r="DQ65" s="165"/>
      <c r="DR65" s="165"/>
      <c r="DS65" s="165"/>
      <c r="DT65" s="165"/>
      <c r="DU65" s="165"/>
      <c r="DV65" s="165"/>
      <c r="DW65" s="165"/>
      <c r="DX65" s="27"/>
    </row>
    <row r="66" spans="29:128" ht="12.75">
      <c r="AC66" s="27"/>
      <c r="DG66" s="24"/>
      <c r="DH66" s="164"/>
      <c r="DI66" s="164"/>
      <c r="DJ66" s="164"/>
      <c r="DK66" s="164"/>
      <c r="DL66" s="164"/>
      <c r="DM66" s="164"/>
      <c r="DN66" s="164"/>
      <c r="DO66" s="164"/>
      <c r="DP66" s="164"/>
      <c r="DQ66" s="164"/>
      <c r="DR66" s="164"/>
      <c r="DS66" s="164"/>
      <c r="DT66" s="164"/>
      <c r="DU66" s="164"/>
      <c r="DV66" s="164"/>
      <c r="DW66" s="164"/>
      <c r="DX66" s="27"/>
    </row>
    <row r="67" spans="111:128" ht="12.75">
      <c r="DG67" s="24"/>
      <c r="DH67" s="165"/>
      <c r="DI67" s="165"/>
      <c r="DJ67" s="165"/>
      <c r="DK67" s="165"/>
      <c r="DL67" s="165"/>
      <c r="DM67" s="165"/>
      <c r="DN67" s="165"/>
      <c r="DO67" s="165"/>
      <c r="DP67" s="165"/>
      <c r="DQ67" s="165"/>
      <c r="DR67" s="165"/>
      <c r="DS67" s="165"/>
      <c r="DT67" s="165"/>
      <c r="DU67" s="165"/>
      <c r="DV67" s="165"/>
      <c r="DW67" s="165"/>
      <c r="DX67" s="27"/>
    </row>
    <row r="68" spans="111:128" ht="12.75">
      <c r="DG68" s="165"/>
      <c r="DH68" s="165"/>
      <c r="DI68" s="165"/>
      <c r="DJ68" s="165"/>
      <c r="DK68" s="165"/>
      <c r="DL68" s="165"/>
      <c r="DM68" s="165"/>
      <c r="DN68" s="165"/>
      <c r="DO68" s="165"/>
      <c r="DP68" s="165"/>
      <c r="DQ68" s="165"/>
      <c r="DR68" s="165"/>
      <c r="DS68" s="165"/>
      <c r="DT68" s="165"/>
      <c r="DU68" s="165"/>
      <c r="DV68" s="165"/>
      <c r="DW68" s="165"/>
      <c r="DX68" s="27"/>
    </row>
    <row r="69" spans="28:128" ht="12.75">
      <c r="AB69" s="416"/>
      <c r="DG69" s="24"/>
      <c r="DH69" s="164"/>
      <c r="DI69" s="164"/>
      <c r="DJ69" s="164"/>
      <c r="DK69" s="164"/>
      <c r="DL69" s="164"/>
      <c r="DM69" s="164"/>
      <c r="DN69" s="164"/>
      <c r="DO69" s="164"/>
      <c r="DP69" s="164"/>
      <c r="DQ69" s="164"/>
      <c r="DR69" s="164"/>
      <c r="DS69" s="164"/>
      <c r="DT69" s="164"/>
      <c r="DU69" s="164"/>
      <c r="DV69" s="164"/>
      <c r="DW69" s="164"/>
      <c r="DX69" s="27"/>
    </row>
    <row r="70" spans="111:128" ht="12.75">
      <c r="DG70" s="24"/>
      <c r="DH70" s="165"/>
      <c r="DI70" s="165"/>
      <c r="DJ70" s="165"/>
      <c r="DK70" s="165"/>
      <c r="DL70" s="165"/>
      <c r="DM70" s="165"/>
      <c r="DN70" s="165"/>
      <c r="DO70" s="165"/>
      <c r="DP70" s="165"/>
      <c r="DQ70" s="165"/>
      <c r="DR70" s="165"/>
      <c r="DS70" s="165"/>
      <c r="DT70" s="165"/>
      <c r="DU70" s="165"/>
      <c r="DV70" s="165"/>
      <c r="DW70" s="165"/>
      <c r="DX70" s="27"/>
    </row>
    <row r="71" spans="111:128" ht="12.75">
      <c r="DG71" s="165"/>
      <c r="DH71" s="165"/>
      <c r="DI71" s="165"/>
      <c r="DJ71" s="165"/>
      <c r="DK71" s="165"/>
      <c r="DL71" s="165"/>
      <c r="DM71" s="165"/>
      <c r="DN71" s="165"/>
      <c r="DO71" s="165"/>
      <c r="DP71" s="165"/>
      <c r="DQ71" s="165"/>
      <c r="DR71" s="165"/>
      <c r="DS71" s="165"/>
      <c r="DT71" s="165"/>
      <c r="DU71" s="165"/>
      <c r="DV71" s="165"/>
      <c r="DW71" s="165"/>
      <c r="DX71" s="27"/>
    </row>
    <row r="72" spans="111:128" ht="12.75">
      <c r="DG72" s="24"/>
      <c r="DH72" s="164"/>
      <c r="DI72" s="164"/>
      <c r="DJ72" s="164"/>
      <c r="DK72" s="164"/>
      <c r="DL72" s="164"/>
      <c r="DM72" s="164"/>
      <c r="DN72" s="164"/>
      <c r="DO72" s="164"/>
      <c r="DP72" s="164"/>
      <c r="DQ72" s="164"/>
      <c r="DR72" s="164"/>
      <c r="DS72" s="164"/>
      <c r="DT72" s="164"/>
      <c r="DU72" s="164"/>
      <c r="DV72" s="164"/>
      <c r="DW72" s="164"/>
      <c r="DX72" s="27"/>
    </row>
    <row r="73" spans="111:128" ht="12" customHeight="1">
      <c r="DG73" s="24"/>
      <c r="DH73" s="165"/>
      <c r="DI73" s="165"/>
      <c r="DJ73" s="165"/>
      <c r="DK73" s="165"/>
      <c r="DL73" s="165"/>
      <c r="DM73" s="165"/>
      <c r="DN73" s="165"/>
      <c r="DO73" s="165"/>
      <c r="DP73" s="165"/>
      <c r="DQ73" s="165"/>
      <c r="DR73" s="165"/>
      <c r="DS73" s="165"/>
      <c r="DT73" s="165"/>
      <c r="DU73" s="165"/>
      <c r="DV73" s="165"/>
      <c r="DW73" s="165"/>
      <c r="DX73" s="27"/>
    </row>
    <row r="310" ht="12.75">
      <c r="AB310" t="s">
        <v>91</v>
      </c>
    </row>
    <row r="394" ht="12" customHeight="1"/>
    <row r="1022" ht="13.5" thickBot="1">
      <c r="A1022" s="68"/>
    </row>
  </sheetData>
  <mergeCells count="36">
    <mergeCell ref="AB63:AC63"/>
    <mergeCell ref="AJ63:AK63"/>
    <mergeCell ref="AO63:AP63"/>
    <mergeCell ref="AT6:AV6"/>
    <mergeCell ref="AJ6:AL6"/>
    <mergeCell ref="AB24:AC24"/>
    <mergeCell ref="AA45:AC45"/>
    <mergeCell ref="AA44:AC44"/>
    <mergeCell ref="V47:W47"/>
    <mergeCell ref="AT4:AU4"/>
    <mergeCell ref="AE5:AG5"/>
    <mergeCell ref="AO4:AP4"/>
    <mergeCell ref="AA43:AC43"/>
    <mergeCell ref="AN2:AQ2"/>
    <mergeCell ref="AO6:AQ6"/>
    <mergeCell ref="AJ4:AK4"/>
    <mergeCell ref="F42:G42"/>
    <mergeCell ref="S5:T5"/>
    <mergeCell ref="P5:Q5"/>
    <mergeCell ref="H6:I6"/>
    <mergeCell ref="L4:N4"/>
    <mergeCell ref="F2:L2"/>
    <mergeCell ref="P4:Q4"/>
    <mergeCell ref="U2:AC2"/>
    <mergeCell ref="F43:G43"/>
    <mergeCell ref="S4:T4"/>
    <mergeCell ref="S42:T42"/>
    <mergeCell ref="AB38:AC38"/>
    <mergeCell ref="C4:I4"/>
    <mergeCell ref="L54:T54"/>
    <mergeCell ref="D56:T56"/>
    <mergeCell ref="L5:N5"/>
    <mergeCell ref="F41:G41"/>
    <mergeCell ref="F44:G44"/>
    <mergeCell ref="F45:G45"/>
    <mergeCell ref="I47:N47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Pisanaccio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Meteo</dc:subject>
  <dc:creator>Alessandro Nerelli</dc:creator>
  <cp:keywords/>
  <dc:description/>
  <cp:lastModifiedBy>Nerelli</cp:lastModifiedBy>
  <cp:lastPrinted>2009-11-12T23:23:00Z</cp:lastPrinted>
  <dcterms:created xsi:type="dcterms:W3CDTF">1999-02-07T14:59:13Z</dcterms:created>
  <dcterms:modified xsi:type="dcterms:W3CDTF">2023-09-01T00:31:16Z</dcterms:modified>
  <cp:category/>
  <cp:version/>
  <cp:contentType/>
  <cp:contentStatus/>
</cp:coreProperties>
</file>